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3pa9nlc\Desktop\Ballard Locks Fish Count\"/>
    </mc:Choice>
  </mc:AlternateContent>
  <xr:revisionPtr revIDLastSave="0" documentId="8_{A433A05E-4860-4FAE-A9DC-6292B5AFDCB4}" xr6:coauthVersionLast="47" xr6:coauthVersionMax="47" xr10:uidLastSave="{00000000-0000-0000-0000-000000000000}"/>
  <bookViews>
    <workbookView xWindow="19092" yWindow="-636" windowWidth="22080" windowHeight="13152" xr2:uid="{00000000-000D-0000-FFFF-FFFF00000000}"/>
  </bookViews>
  <sheets>
    <sheet name="Counts" sheetId="1" r:id="rId1"/>
    <sheet name="Historica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6" i="1" l="1"/>
  <c r="J75" i="1" l="1"/>
  <c r="J74" i="1"/>
  <c r="L73" i="1"/>
  <c r="J73" i="1"/>
  <c r="J72" i="1"/>
  <c r="J70" i="1" l="1"/>
  <c r="J69" i="1"/>
  <c r="I69" i="1"/>
  <c r="J68" i="1" l="1"/>
  <c r="U66" i="1" l="1"/>
  <c r="J65" i="1"/>
  <c r="J64" i="1" l="1"/>
  <c r="J57" i="1" l="1"/>
  <c r="M57" i="1"/>
  <c r="J54" i="1" l="1"/>
  <c r="M54" i="1"/>
  <c r="M53" i="1"/>
  <c r="J52" i="1" l="1"/>
  <c r="M52" i="1"/>
  <c r="M51" i="1"/>
  <c r="J50" i="1" l="1"/>
  <c r="M50" i="1"/>
  <c r="M48" i="1"/>
  <c r="M47" i="1"/>
  <c r="M44" i="1" l="1"/>
  <c r="M45" i="1"/>
  <c r="M40" i="1" l="1"/>
  <c r="M39" i="1" l="1"/>
  <c r="M37" i="1" l="1"/>
  <c r="X32" i="1" l="1"/>
  <c r="Y32" i="1"/>
  <c r="M36" i="1" l="1"/>
  <c r="M35" i="1"/>
  <c r="M34" i="1"/>
  <c r="M33" i="1" l="1"/>
  <c r="M32" i="1"/>
  <c r="M31" i="1" l="1"/>
  <c r="M30" i="1"/>
  <c r="M29" i="1" l="1"/>
  <c r="M28" i="1" l="1"/>
  <c r="M27" i="1"/>
  <c r="M26" i="1"/>
  <c r="M25" i="1"/>
  <c r="J24" i="1" l="1"/>
  <c r="M24" i="1"/>
  <c r="M23" i="1"/>
  <c r="M22" i="1" l="1"/>
  <c r="M21" i="1"/>
  <c r="M19" i="1" l="1"/>
  <c r="M18" i="1"/>
  <c r="W2" i="2" l="1"/>
  <c r="V2" i="2"/>
  <c r="O2" i="2"/>
  <c r="N2" i="2"/>
  <c r="G2" i="2"/>
  <c r="F2" i="2"/>
  <c r="U5" i="1"/>
  <c r="V5" i="1"/>
  <c r="W5" i="1"/>
  <c r="X5" i="1"/>
  <c r="Y5" i="1"/>
  <c r="Z5" i="1"/>
  <c r="AA5" i="1"/>
  <c r="U6" i="1"/>
  <c r="V6" i="1"/>
  <c r="W6" i="1"/>
  <c r="X6" i="1"/>
  <c r="Y6" i="1"/>
  <c r="Z6" i="1"/>
  <c r="AA6" i="1"/>
  <c r="U7" i="1"/>
  <c r="V7" i="1"/>
  <c r="W7" i="1"/>
  <c r="X7" i="1"/>
  <c r="Y7" i="1"/>
  <c r="Z7" i="1"/>
  <c r="AA7" i="1"/>
  <c r="U8" i="1"/>
  <c r="V8" i="1"/>
  <c r="W8" i="1"/>
  <c r="X8" i="1"/>
  <c r="Y8" i="1"/>
  <c r="Z8" i="1"/>
  <c r="AA8" i="1"/>
  <c r="U9" i="1"/>
  <c r="V9" i="1"/>
  <c r="W9" i="1"/>
  <c r="X9" i="1"/>
  <c r="Y9" i="1"/>
  <c r="Z9" i="1"/>
  <c r="AA9" i="1"/>
  <c r="U10" i="1"/>
  <c r="V10" i="1"/>
  <c r="W10" i="1"/>
  <c r="X10" i="1"/>
  <c r="Y10" i="1"/>
  <c r="Z10" i="1"/>
  <c r="AA10" i="1"/>
  <c r="U11" i="1"/>
  <c r="V11" i="1"/>
  <c r="W11" i="1"/>
  <c r="X11" i="1"/>
  <c r="Y11" i="1"/>
  <c r="Z11" i="1"/>
  <c r="AA11" i="1"/>
  <c r="U12" i="1"/>
  <c r="V12" i="1"/>
  <c r="W12" i="1"/>
  <c r="X12" i="1"/>
  <c r="Y12" i="1"/>
  <c r="Z12" i="1"/>
  <c r="AA12" i="1"/>
  <c r="U13" i="1"/>
  <c r="V13" i="1"/>
  <c r="W13" i="1"/>
  <c r="X13" i="1"/>
  <c r="Y13" i="1"/>
  <c r="Z13" i="1"/>
  <c r="AA13" i="1"/>
  <c r="U14" i="1"/>
  <c r="V14" i="1"/>
  <c r="W14" i="1"/>
  <c r="X14" i="1"/>
  <c r="Y14" i="1"/>
  <c r="Z14" i="1"/>
  <c r="AA14" i="1"/>
  <c r="U15" i="1"/>
  <c r="V15" i="1"/>
  <c r="W15" i="1"/>
  <c r="X15" i="1"/>
  <c r="Y15" i="1"/>
  <c r="Z15" i="1"/>
  <c r="AA15" i="1"/>
  <c r="U16" i="1"/>
  <c r="V16" i="1"/>
  <c r="W16" i="1"/>
  <c r="X16" i="1"/>
  <c r="Y16" i="1"/>
  <c r="Z16" i="1"/>
  <c r="AA16" i="1"/>
  <c r="U17" i="1"/>
  <c r="V17" i="1"/>
  <c r="W17" i="1"/>
  <c r="X17" i="1"/>
  <c r="Y17" i="1"/>
  <c r="Z17" i="1"/>
  <c r="AA17" i="1"/>
  <c r="U18" i="1"/>
  <c r="V18" i="1"/>
  <c r="W18" i="1"/>
  <c r="X18" i="1"/>
  <c r="Y18" i="1"/>
  <c r="Z18" i="1"/>
  <c r="AA18" i="1"/>
  <c r="U19" i="1"/>
  <c r="V19" i="1"/>
  <c r="W19" i="1"/>
  <c r="X19" i="1"/>
  <c r="Y19" i="1"/>
  <c r="Z19" i="1"/>
  <c r="AA19" i="1"/>
  <c r="U20" i="1"/>
  <c r="V20" i="1"/>
  <c r="W20" i="1"/>
  <c r="X20" i="1"/>
  <c r="Y20" i="1"/>
  <c r="Z20" i="1"/>
  <c r="AA20" i="1"/>
  <c r="U21" i="1"/>
  <c r="V21" i="1"/>
  <c r="W21" i="1"/>
  <c r="X21" i="1"/>
  <c r="Y21" i="1"/>
  <c r="Z21" i="1"/>
  <c r="AA21" i="1"/>
  <c r="U22" i="1"/>
  <c r="V22" i="1"/>
  <c r="W22" i="1"/>
  <c r="X22" i="1"/>
  <c r="Y22" i="1"/>
  <c r="Z22" i="1"/>
  <c r="AA22" i="1"/>
  <c r="U23" i="1"/>
  <c r="V23" i="1"/>
  <c r="W23" i="1"/>
  <c r="X23" i="1"/>
  <c r="Y23" i="1"/>
  <c r="Z23" i="1"/>
  <c r="AA23" i="1"/>
  <c r="U24" i="1"/>
  <c r="V24" i="1"/>
  <c r="W24" i="1"/>
  <c r="X24" i="1"/>
  <c r="Y24" i="1"/>
  <c r="Z24" i="1"/>
  <c r="AA24" i="1"/>
  <c r="U25" i="1"/>
  <c r="V25" i="1"/>
  <c r="W25" i="1"/>
  <c r="X25" i="1"/>
  <c r="Y25" i="1"/>
  <c r="Z25" i="1"/>
  <c r="AA25" i="1"/>
  <c r="U26" i="1"/>
  <c r="V26" i="1"/>
  <c r="W26" i="1"/>
  <c r="X26" i="1"/>
  <c r="Y26" i="1"/>
  <c r="Z26" i="1"/>
  <c r="AA26" i="1"/>
  <c r="U27" i="1"/>
  <c r="V27" i="1"/>
  <c r="W27" i="1"/>
  <c r="X27" i="1"/>
  <c r="Y27" i="1"/>
  <c r="Z27" i="1"/>
  <c r="AA27" i="1"/>
  <c r="U28" i="1"/>
  <c r="V28" i="1"/>
  <c r="W28" i="1"/>
  <c r="X28" i="1"/>
  <c r="Y28" i="1"/>
  <c r="Z28" i="1"/>
  <c r="AA28" i="1"/>
  <c r="U29" i="1"/>
  <c r="V29" i="1"/>
  <c r="W29" i="1"/>
  <c r="X29" i="1"/>
  <c r="Y29" i="1"/>
  <c r="Z29" i="1"/>
  <c r="AA29" i="1"/>
  <c r="U30" i="1"/>
  <c r="V30" i="1"/>
  <c r="W30" i="1"/>
  <c r="X30" i="1"/>
  <c r="Y30" i="1"/>
  <c r="Z30" i="1"/>
  <c r="AA30" i="1"/>
  <c r="U31" i="1"/>
  <c r="V31" i="1"/>
  <c r="W31" i="1"/>
  <c r="X31" i="1"/>
  <c r="Y31" i="1"/>
  <c r="Z31" i="1"/>
  <c r="AA31" i="1"/>
  <c r="U32" i="1"/>
  <c r="V32" i="1"/>
  <c r="W32" i="1"/>
  <c r="Z32" i="1"/>
  <c r="AA32" i="1"/>
  <c r="U33" i="1"/>
  <c r="V33" i="1"/>
  <c r="W33" i="1"/>
  <c r="X33" i="1"/>
  <c r="Y33" i="1"/>
  <c r="Z33" i="1"/>
  <c r="AA33" i="1"/>
  <c r="U34" i="1"/>
  <c r="V34" i="1"/>
  <c r="W34" i="1"/>
  <c r="X34" i="1"/>
  <c r="Y34" i="1"/>
  <c r="Z34" i="1"/>
  <c r="AA34" i="1"/>
  <c r="U35" i="1"/>
  <c r="V35" i="1"/>
  <c r="W35" i="1"/>
  <c r="X35" i="1"/>
  <c r="Y35" i="1"/>
  <c r="Z35" i="1"/>
  <c r="AA35" i="1"/>
  <c r="U36" i="1"/>
  <c r="V36" i="1"/>
  <c r="W36" i="1"/>
  <c r="X36" i="1"/>
  <c r="Y36" i="1"/>
  <c r="Z36" i="1"/>
  <c r="AA36" i="1"/>
  <c r="U37" i="1"/>
  <c r="V37" i="1"/>
  <c r="W37" i="1"/>
  <c r="X37" i="1"/>
  <c r="Y37" i="1"/>
  <c r="Z37" i="1"/>
  <c r="AA37" i="1"/>
  <c r="U38" i="1"/>
  <c r="V38" i="1"/>
  <c r="W38" i="1"/>
  <c r="X38" i="1"/>
  <c r="Y38" i="1"/>
  <c r="Z38" i="1"/>
  <c r="AA38" i="1"/>
  <c r="U39" i="1"/>
  <c r="V39" i="1"/>
  <c r="W39" i="1"/>
  <c r="X39" i="1"/>
  <c r="Y39" i="1"/>
  <c r="Z39" i="1"/>
  <c r="AA39" i="1"/>
  <c r="U40" i="1"/>
  <c r="V40" i="1"/>
  <c r="W40" i="1"/>
  <c r="X40" i="1"/>
  <c r="Y40" i="1"/>
  <c r="Z40" i="1"/>
  <c r="AA40" i="1"/>
  <c r="U41" i="1"/>
  <c r="V41" i="1"/>
  <c r="W41" i="1"/>
  <c r="X41" i="1"/>
  <c r="Y41" i="1"/>
  <c r="Z41" i="1"/>
  <c r="AA41" i="1"/>
  <c r="U42" i="1"/>
  <c r="V42" i="1"/>
  <c r="W42" i="1"/>
  <c r="X42" i="1"/>
  <c r="Y42" i="1"/>
  <c r="Z42" i="1"/>
  <c r="AA42" i="1"/>
  <c r="U43" i="1"/>
  <c r="V43" i="1"/>
  <c r="W43" i="1"/>
  <c r="X43" i="1"/>
  <c r="Y43" i="1"/>
  <c r="Z43" i="1"/>
  <c r="AA43" i="1"/>
  <c r="U44" i="1"/>
  <c r="V44" i="1"/>
  <c r="W44" i="1"/>
  <c r="X44" i="1"/>
  <c r="Y44" i="1"/>
  <c r="Z44" i="1"/>
  <c r="AA44" i="1"/>
  <c r="U45" i="1"/>
  <c r="V45" i="1"/>
  <c r="W45" i="1"/>
  <c r="X45" i="1"/>
  <c r="Y45" i="1"/>
  <c r="Z45" i="1"/>
  <c r="AA45" i="1"/>
  <c r="U46" i="1"/>
  <c r="V46" i="1"/>
  <c r="W46" i="1"/>
  <c r="X46" i="1"/>
  <c r="Y46" i="1"/>
  <c r="Z46" i="1"/>
  <c r="AA46" i="1"/>
  <c r="U47" i="1"/>
  <c r="V47" i="1"/>
  <c r="W47" i="1"/>
  <c r="X47" i="1"/>
  <c r="Y47" i="1"/>
  <c r="Z47" i="1"/>
  <c r="AA47" i="1"/>
  <c r="U48" i="1"/>
  <c r="V48" i="1"/>
  <c r="W48" i="1"/>
  <c r="X48" i="1"/>
  <c r="Y48" i="1"/>
  <c r="Z48" i="1"/>
  <c r="AA48" i="1"/>
  <c r="U49" i="1"/>
  <c r="V49" i="1"/>
  <c r="W49" i="1"/>
  <c r="X49" i="1"/>
  <c r="Y49" i="1"/>
  <c r="Z49" i="1"/>
  <c r="AA49" i="1"/>
  <c r="U50" i="1"/>
  <c r="V50" i="1"/>
  <c r="W50" i="1"/>
  <c r="X50" i="1"/>
  <c r="Y50" i="1"/>
  <c r="Z50" i="1"/>
  <c r="AA50" i="1"/>
  <c r="U51" i="1"/>
  <c r="V51" i="1"/>
  <c r="W51" i="1"/>
  <c r="X51" i="1"/>
  <c r="Y51" i="1"/>
  <c r="Z51" i="1"/>
  <c r="AA51" i="1"/>
  <c r="U52" i="1"/>
  <c r="V52" i="1"/>
  <c r="W52" i="1"/>
  <c r="X52" i="1"/>
  <c r="Y52" i="1"/>
  <c r="Z52" i="1"/>
  <c r="AA52" i="1"/>
  <c r="U53" i="1"/>
  <c r="V53" i="1"/>
  <c r="W53" i="1"/>
  <c r="X53" i="1"/>
  <c r="Y53" i="1"/>
  <c r="Z53" i="1"/>
  <c r="AA53" i="1"/>
  <c r="U54" i="1"/>
  <c r="V54" i="1"/>
  <c r="W54" i="1"/>
  <c r="X54" i="1"/>
  <c r="Y54" i="1"/>
  <c r="Z54" i="1"/>
  <c r="AA54" i="1"/>
  <c r="U55" i="1"/>
  <c r="V55" i="1"/>
  <c r="W55" i="1"/>
  <c r="X55" i="1"/>
  <c r="Y55" i="1"/>
  <c r="Z55" i="1"/>
  <c r="AA55" i="1"/>
  <c r="U56" i="1"/>
  <c r="V56" i="1"/>
  <c r="W56" i="1"/>
  <c r="X56" i="1"/>
  <c r="Y56" i="1"/>
  <c r="Z56" i="1"/>
  <c r="AA56" i="1"/>
  <c r="U57" i="1"/>
  <c r="V57" i="1"/>
  <c r="W57" i="1"/>
  <c r="X57" i="1"/>
  <c r="Y57" i="1"/>
  <c r="Z57" i="1"/>
  <c r="AA57" i="1"/>
  <c r="U58" i="1"/>
  <c r="V58" i="1"/>
  <c r="W58" i="1"/>
  <c r="X58" i="1"/>
  <c r="Y58" i="1"/>
  <c r="Z58" i="1"/>
  <c r="AA58" i="1"/>
  <c r="U59" i="1"/>
  <c r="V59" i="1"/>
  <c r="W59" i="1"/>
  <c r="X59" i="1"/>
  <c r="Y59" i="1"/>
  <c r="Z59" i="1"/>
  <c r="AA59" i="1"/>
  <c r="U60" i="1"/>
  <c r="V60" i="1"/>
  <c r="W60" i="1"/>
  <c r="X60" i="1"/>
  <c r="Y60" i="1"/>
  <c r="Z60" i="1"/>
  <c r="AA60" i="1"/>
  <c r="U61" i="1"/>
  <c r="V61" i="1"/>
  <c r="W61" i="1"/>
  <c r="X61" i="1"/>
  <c r="Y61" i="1"/>
  <c r="Z61" i="1"/>
  <c r="AA61" i="1"/>
  <c r="U62" i="1"/>
  <c r="V62" i="1"/>
  <c r="W62" i="1"/>
  <c r="X62" i="1"/>
  <c r="Y62" i="1"/>
  <c r="Z62" i="1"/>
  <c r="AA62" i="1"/>
  <c r="U63" i="1"/>
  <c r="V63" i="1"/>
  <c r="W63" i="1"/>
  <c r="X63" i="1"/>
  <c r="Y63" i="1"/>
  <c r="Z63" i="1"/>
  <c r="AA63" i="1"/>
  <c r="U64" i="1"/>
  <c r="V64" i="1"/>
  <c r="W64" i="1"/>
  <c r="X64" i="1"/>
  <c r="Y64" i="1"/>
  <c r="Z64" i="1"/>
  <c r="AA64" i="1"/>
  <c r="U65" i="1"/>
  <c r="V65" i="1"/>
  <c r="W65" i="1"/>
  <c r="X65" i="1"/>
  <c r="Y65" i="1"/>
  <c r="Z65" i="1"/>
  <c r="AA65" i="1"/>
  <c r="V66" i="1"/>
  <c r="W66" i="1"/>
  <c r="X66" i="1"/>
  <c r="Y66" i="1"/>
  <c r="Z66" i="1"/>
  <c r="AA66" i="1"/>
  <c r="U67" i="1"/>
  <c r="V67" i="1"/>
  <c r="W67" i="1"/>
  <c r="X67" i="1"/>
  <c r="Y67" i="1"/>
  <c r="Z67" i="1"/>
  <c r="AA67" i="1"/>
  <c r="U68" i="1"/>
  <c r="V68" i="1"/>
  <c r="W68" i="1"/>
  <c r="X68" i="1"/>
  <c r="Y68" i="1"/>
  <c r="Z68" i="1"/>
  <c r="AA68" i="1"/>
  <c r="U69" i="1"/>
  <c r="V69" i="1"/>
  <c r="W69" i="1"/>
  <c r="X69" i="1"/>
  <c r="Y69" i="1"/>
  <c r="Z69" i="1"/>
  <c r="AA69" i="1"/>
  <c r="U70" i="1"/>
  <c r="V70" i="1"/>
  <c r="W70" i="1"/>
  <c r="X70" i="1"/>
  <c r="Y70" i="1"/>
  <c r="Z70" i="1"/>
  <c r="AA70" i="1"/>
  <c r="U71" i="1"/>
  <c r="V71" i="1"/>
  <c r="W71" i="1"/>
  <c r="X71" i="1"/>
  <c r="Y71" i="1"/>
  <c r="Z71" i="1"/>
  <c r="AA71" i="1"/>
  <c r="U72" i="1"/>
  <c r="V72" i="1"/>
  <c r="W72" i="1"/>
  <c r="X72" i="1"/>
  <c r="Y72" i="1"/>
  <c r="Z72" i="1"/>
  <c r="AA72" i="1"/>
  <c r="U73" i="1"/>
  <c r="V73" i="1"/>
  <c r="W73" i="1"/>
  <c r="X73" i="1"/>
  <c r="Y73" i="1"/>
  <c r="Z73" i="1"/>
  <c r="AA73" i="1"/>
  <c r="U74" i="1"/>
  <c r="V74" i="1"/>
  <c r="W74" i="1"/>
  <c r="X74" i="1"/>
  <c r="Y74" i="1"/>
  <c r="Z74" i="1"/>
  <c r="AA74" i="1"/>
  <c r="U75" i="1"/>
  <c r="V75" i="1"/>
  <c r="W75" i="1"/>
  <c r="X75" i="1"/>
  <c r="Y75" i="1"/>
  <c r="Z75" i="1"/>
  <c r="AA75" i="1"/>
  <c r="U76" i="1"/>
  <c r="V76" i="1"/>
  <c r="W76" i="1"/>
  <c r="X76" i="1"/>
  <c r="Y76" i="1"/>
  <c r="Z76" i="1"/>
  <c r="AA76" i="1"/>
  <c r="U77" i="1"/>
  <c r="V77" i="1"/>
  <c r="W77" i="1"/>
  <c r="X77" i="1"/>
  <c r="Y77" i="1"/>
  <c r="Z77" i="1"/>
  <c r="AA77" i="1"/>
  <c r="U78" i="1"/>
  <c r="V78" i="1"/>
  <c r="W78" i="1"/>
  <c r="X78" i="1"/>
  <c r="Y78" i="1"/>
  <c r="Z78" i="1"/>
  <c r="AA78" i="1"/>
  <c r="U79" i="1"/>
  <c r="V79" i="1"/>
  <c r="W79" i="1"/>
  <c r="X79" i="1"/>
  <c r="Y79" i="1"/>
  <c r="Z79" i="1"/>
  <c r="AA79" i="1"/>
  <c r="U80" i="1"/>
  <c r="V80" i="1"/>
  <c r="W80" i="1"/>
  <c r="X80" i="1"/>
  <c r="Y80" i="1"/>
  <c r="Z80" i="1"/>
  <c r="AA80" i="1"/>
  <c r="U81" i="1"/>
  <c r="V81" i="1"/>
  <c r="W81" i="1"/>
  <c r="X81" i="1"/>
  <c r="Y81" i="1"/>
  <c r="Z81" i="1"/>
  <c r="AA81" i="1"/>
  <c r="U82" i="1"/>
  <c r="V82" i="1"/>
  <c r="W82" i="1"/>
  <c r="X82" i="1"/>
  <c r="Y82" i="1"/>
  <c r="Z82" i="1"/>
  <c r="AA82" i="1"/>
  <c r="U83" i="1"/>
  <c r="V83" i="1"/>
  <c r="W83" i="1"/>
  <c r="X83" i="1"/>
  <c r="Y83" i="1"/>
  <c r="Z83" i="1"/>
  <c r="AA83" i="1"/>
  <c r="U84" i="1"/>
  <c r="V84" i="1"/>
  <c r="W84" i="1"/>
  <c r="X84" i="1"/>
  <c r="Y84" i="1"/>
  <c r="Z84" i="1"/>
  <c r="AA84" i="1"/>
  <c r="U85" i="1"/>
  <c r="V85" i="1"/>
  <c r="W85" i="1"/>
  <c r="X85" i="1"/>
  <c r="Y85" i="1"/>
  <c r="Z85" i="1"/>
  <c r="AA85" i="1"/>
  <c r="U86" i="1"/>
  <c r="V86" i="1"/>
  <c r="W86" i="1"/>
  <c r="X86" i="1"/>
  <c r="Y86" i="1"/>
  <c r="Z86" i="1"/>
  <c r="AA86" i="1"/>
  <c r="U87" i="1"/>
  <c r="V87" i="1"/>
  <c r="W87" i="1"/>
  <c r="X87" i="1"/>
  <c r="Y87" i="1"/>
  <c r="Z87" i="1"/>
  <c r="AA87" i="1"/>
  <c r="U88" i="1"/>
  <c r="V88" i="1"/>
  <c r="W88" i="1"/>
  <c r="X88" i="1"/>
  <c r="Y88" i="1"/>
  <c r="Z88" i="1"/>
  <c r="AA88" i="1"/>
  <c r="U89" i="1"/>
  <c r="V89" i="1"/>
  <c r="W89" i="1"/>
  <c r="X89" i="1"/>
  <c r="Y89" i="1"/>
  <c r="Z89" i="1"/>
  <c r="AA89" i="1"/>
  <c r="U90" i="1"/>
  <c r="V90" i="1"/>
  <c r="W90" i="1"/>
  <c r="X90" i="1"/>
  <c r="Y90" i="1"/>
  <c r="Z90" i="1"/>
  <c r="AA90" i="1"/>
  <c r="U91" i="1"/>
  <c r="V91" i="1"/>
  <c r="W91" i="1"/>
  <c r="X91" i="1"/>
  <c r="Y91" i="1"/>
  <c r="Z91" i="1"/>
  <c r="AA91" i="1"/>
  <c r="U92" i="1"/>
  <c r="V92" i="1"/>
  <c r="W92" i="1"/>
  <c r="X92" i="1"/>
  <c r="Y92" i="1"/>
  <c r="Z92" i="1"/>
  <c r="AA92" i="1"/>
  <c r="U93" i="1"/>
  <c r="V93" i="1"/>
  <c r="W93" i="1"/>
  <c r="X93" i="1"/>
  <c r="Y93" i="1"/>
  <c r="Z93" i="1"/>
  <c r="AA93" i="1"/>
  <c r="U94" i="1"/>
  <c r="V94" i="1"/>
  <c r="W94" i="1"/>
  <c r="X94" i="1"/>
  <c r="Y94" i="1"/>
  <c r="Z94" i="1"/>
  <c r="AA94" i="1"/>
  <c r="U95" i="1"/>
  <c r="V95" i="1"/>
  <c r="W95" i="1"/>
  <c r="X95" i="1"/>
  <c r="Y95" i="1"/>
  <c r="Z95" i="1"/>
  <c r="AA95" i="1"/>
  <c r="U96" i="1"/>
  <c r="V96" i="1"/>
  <c r="W96" i="1"/>
  <c r="X96" i="1"/>
  <c r="Y96" i="1"/>
  <c r="Z96" i="1"/>
  <c r="AA96" i="1"/>
  <c r="U97" i="1"/>
  <c r="V97" i="1"/>
  <c r="W97" i="1"/>
  <c r="X97" i="1"/>
  <c r="Y97" i="1"/>
  <c r="Z97" i="1"/>
  <c r="AA97" i="1"/>
  <c r="U98" i="1"/>
  <c r="V98" i="1"/>
  <c r="W98" i="1"/>
  <c r="X98" i="1"/>
  <c r="Y98" i="1"/>
  <c r="Z98" i="1"/>
  <c r="AA98" i="1"/>
  <c r="U99" i="1"/>
  <c r="V99" i="1"/>
  <c r="W99" i="1"/>
  <c r="X99" i="1"/>
  <c r="Y99" i="1"/>
  <c r="Z99" i="1"/>
  <c r="AA99" i="1"/>
  <c r="U100" i="1"/>
  <c r="V100" i="1"/>
  <c r="W100" i="1"/>
  <c r="X100" i="1"/>
  <c r="Y100" i="1"/>
  <c r="Z100" i="1"/>
  <c r="AA100" i="1"/>
  <c r="U101" i="1"/>
  <c r="V101" i="1"/>
  <c r="W101" i="1"/>
  <c r="X101" i="1"/>
  <c r="Y101" i="1"/>
  <c r="Z101" i="1"/>
  <c r="AA101" i="1"/>
  <c r="U102" i="1"/>
  <c r="V102" i="1"/>
  <c r="W102" i="1"/>
  <c r="X102" i="1"/>
  <c r="Y102" i="1"/>
  <c r="Z102" i="1"/>
  <c r="AA102" i="1"/>
  <c r="U103" i="1"/>
  <c r="V103" i="1"/>
  <c r="W103" i="1"/>
  <c r="X103" i="1"/>
  <c r="Y103" i="1"/>
  <c r="Z103" i="1"/>
  <c r="AA103" i="1"/>
  <c r="U104" i="1"/>
  <c r="V104" i="1"/>
  <c r="W104" i="1"/>
  <c r="X104" i="1"/>
  <c r="Y104" i="1"/>
  <c r="Z104" i="1"/>
  <c r="AA104" i="1"/>
  <c r="U105" i="1"/>
  <c r="V105" i="1"/>
  <c r="W105" i="1"/>
  <c r="X105" i="1"/>
  <c r="Y105" i="1"/>
  <c r="Z105" i="1"/>
  <c r="AA105" i="1"/>
  <c r="U106" i="1"/>
  <c r="V106" i="1"/>
  <c r="W106" i="1"/>
  <c r="X106" i="1"/>
  <c r="Y106" i="1"/>
  <c r="Z106" i="1"/>
  <c r="AA106" i="1"/>
  <c r="U107" i="1"/>
  <c r="V107" i="1"/>
  <c r="W107" i="1"/>
  <c r="X107" i="1"/>
  <c r="Y107" i="1"/>
  <c r="Z107" i="1"/>
  <c r="AA107" i="1"/>
  <c r="U108" i="1"/>
  <c r="V108" i="1"/>
  <c r="W108" i="1"/>
  <c r="X108" i="1"/>
  <c r="Y108" i="1"/>
  <c r="Z108" i="1"/>
  <c r="AA108" i="1"/>
  <c r="U109" i="1"/>
  <c r="V109" i="1"/>
  <c r="W109" i="1"/>
  <c r="X109" i="1"/>
  <c r="Y109" i="1"/>
  <c r="Z109" i="1"/>
  <c r="AA109" i="1"/>
  <c r="U110" i="1"/>
  <c r="V110" i="1"/>
  <c r="W110" i="1"/>
  <c r="X110" i="1"/>
  <c r="Y110" i="1"/>
  <c r="Z110" i="1"/>
  <c r="AA110" i="1"/>
  <c r="U111" i="1"/>
  <c r="V111" i="1"/>
  <c r="W111" i="1"/>
  <c r="X111" i="1"/>
  <c r="Y111" i="1"/>
  <c r="Z111" i="1"/>
  <c r="AA111" i="1"/>
  <c r="U112" i="1"/>
  <c r="V112" i="1"/>
  <c r="W112" i="1"/>
  <c r="X112" i="1"/>
  <c r="Y112" i="1"/>
  <c r="Z112" i="1"/>
  <c r="AA112" i="1"/>
  <c r="U113" i="1"/>
  <c r="V113" i="1"/>
  <c r="W113" i="1"/>
  <c r="X113" i="1"/>
  <c r="Y113" i="1"/>
  <c r="Z113" i="1"/>
  <c r="AA113" i="1"/>
  <c r="U114" i="1"/>
  <c r="V114" i="1"/>
  <c r="W114" i="1"/>
  <c r="X114" i="1"/>
  <c r="Y114" i="1"/>
  <c r="Z114" i="1"/>
  <c r="AA114" i="1"/>
  <c r="U115" i="1"/>
  <c r="V115" i="1"/>
  <c r="W115" i="1"/>
  <c r="X115" i="1"/>
  <c r="Y115" i="1"/>
  <c r="Z115" i="1"/>
  <c r="AA115" i="1"/>
  <c r="U116" i="1"/>
  <c r="V116" i="1"/>
  <c r="W116" i="1"/>
  <c r="X116" i="1"/>
  <c r="Y116" i="1"/>
  <c r="Z116" i="1"/>
  <c r="AA116" i="1"/>
  <c r="AA4" i="1"/>
  <c r="Z4" i="1"/>
  <c r="Y4" i="1"/>
  <c r="X4" i="1"/>
  <c r="W4" i="1"/>
  <c r="V4" i="1"/>
  <c r="U4" i="1"/>
  <c r="AB5" i="1"/>
  <c r="AC5" i="1"/>
  <c r="AL5" i="1" s="1"/>
  <c r="AD5" i="1"/>
  <c r="AE5" i="1"/>
  <c r="AB6" i="1"/>
  <c r="AC6" i="1"/>
  <c r="AD6" i="1"/>
  <c r="AE6" i="1"/>
  <c r="AB7" i="1"/>
  <c r="AC7" i="1"/>
  <c r="AD7" i="1"/>
  <c r="AE7" i="1"/>
  <c r="AB8" i="1"/>
  <c r="AC8" i="1"/>
  <c r="AD8" i="1"/>
  <c r="AE8" i="1"/>
  <c r="AB9" i="1"/>
  <c r="AC9" i="1"/>
  <c r="AD9" i="1"/>
  <c r="AE9" i="1"/>
  <c r="AB10" i="1"/>
  <c r="AC10" i="1"/>
  <c r="AD10" i="1"/>
  <c r="AE10" i="1"/>
  <c r="AB11" i="1"/>
  <c r="AC11" i="1"/>
  <c r="AD11" i="1"/>
  <c r="AE11" i="1"/>
  <c r="AB12" i="1"/>
  <c r="AC12" i="1"/>
  <c r="AD12" i="1"/>
  <c r="AE12" i="1"/>
  <c r="AB13" i="1"/>
  <c r="AC13" i="1"/>
  <c r="AD13" i="1"/>
  <c r="AE13" i="1"/>
  <c r="AB14" i="1"/>
  <c r="AC14" i="1"/>
  <c r="AD14" i="1"/>
  <c r="AE14" i="1"/>
  <c r="AB15" i="1"/>
  <c r="AC15" i="1"/>
  <c r="AD15" i="1"/>
  <c r="AE15" i="1"/>
  <c r="AB16" i="1"/>
  <c r="AC16" i="1"/>
  <c r="AD16" i="1"/>
  <c r="AE16" i="1"/>
  <c r="AB17" i="1"/>
  <c r="AC17" i="1"/>
  <c r="AD17" i="1"/>
  <c r="AE17" i="1"/>
  <c r="AB18" i="1"/>
  <c r="AC18" i="1"/>
  <c r="AD18" i="1"/>
  <c r="AE18" i="1"/>
  <c r="AB19" i="1"/>
  <c r="AC19" i="1"/>
  <c r="AD19" i="1"/>
  <c r="AE19" i="1"/>
  <c r="AB20" i="1"/>
  <c r="AC20" i="1"/>
  <c r="AD20" i="1"/>
  <c r="AE20" i="1"/>
  <c r="AB21" i="1"/>
  <c r="AC21" i="1"/>
  <c r="AD21" i="1"/>
  <c r="AE21" i="1"/>
  <c r="AB22" i="1"/>
  <c r="AC22" i="1"/>
  <c r="AD22" i="1"/>
  <c r="AE22" i="1"/>
  <c r="AB23" i="1"/>
  <c r="AC23" i="1"/>
  <c r="AD23" i="1"/>
  <c r="AE23" i="1"/>
  <c r="AB24" i="1"/>
  <c r="AC24" i="1"/>
  <c r="AD24" i="1"/>
  <c r="AE24" i="1"/>
  <c r="AB25" i="1"/>
  <c r="AC25" i="1"/>
  <c r="AD25" i="1"/>
  <c r="AE25" i="1"/>
  <c r="AB26" i="1"/>
  <c r="AC26" i="1"/>
  <c r="AD26" i="1"/>
  <c r="AE26" i="1"/>
  <c r="AB27" i="1"/>
  <c r="AC27" i="1"/>
  <c r="AD27" i="1"/>
  <c r="AE27" i="1"/>
  <c r="AB28" i="1"/>
  <c r="AC28" i="1"/>
  <c r="AD28" i="1"/>
  <c r="AE28" i="1"/>
  <c r="AB29" i="1"/>
  <c r="AC29" i="1"/>
  <c r="AD29" i="1"/>
  <c r="AE29" i="1"/>
  <c r="AB30" i="1"/>
  <c r="AC30" i="1"/>
  <c r="AD30" i="1"/>
  <c r="AE30" i="1"/>
  <c r="AB31" i="1"/>
  <c r="AC31" i="1"/>
  <c r="AD31" i="1"/>
  <c r="AE31" i="1"/>
  <c r="AB32" i="1"/>
  <c r="AC32" i="1"/>
  <c r="AD32" i="1"/>
  <c r="AE32" i="1"/>
  <c r="AB33" i="1"/>
  <c r="AC33" i="1"/>
  <c r="AD33" i="1"/>
  <c r="AE33" i="1"/>
  <c r="AB34" i="1"/>
  <c r="AC34" i="1"/>
  <c r="AD34" i="1"/>
  <c r="AE34" i="1"/>
  <c r="AB35" i="1"/>
  <c r="AC35" i="1"/>
  <c r="AD35" i="1"/>
  <c r="AE35" i="1"/>
  <c r="AB36" i="1"/>
  <c r="AC36" i="1"/>
  <c r="AD36" i="1"/>
  <c r="AE36" i="1"/>
  <c r="AB37" i="1"/>
  <c r="AC37" i="1"/>
  <c r="AD37" i="1"/>
  <c r="AE37" i="1"/>
  <c r="AB38" i="1"/>
  <c r="AC38" i="1"/>
  <c r="AD38" i="1"/>
  <c r="AE38" i="1"/>
  <c r="AB39" i="1"/>
  <c r="AC39" i="1"/>
  <c r="AD39" i="1"/>
  <c r="AE39" i="1"/>
  <c r="AB40" i="1"/>
  <c r="AC40" i="1"/>
  <c r="AD40" i="1"/>
  <c r="AE40" i="1"/>
  <c r="AB41" i="1"/>
  <c r="AC41" i="1"/>
  <c r="AD41" i="1"/>
  <c r="AE41" i="1"/>
  <c r="AB42" i="1"/>
  <c r="AC42" i="1"/>
  <c r="AD42" i="1"/>
  <c r="AE42" i="1"/>
  <c r="AB43" i="1"/>
  <c r="AC43" i="1"/>
  <c r="AD43" i="1"/>
  <c r="AE43" i="1"/>
  <c r="AB44" i="1"/>
  <c r="AC44" i="1"/>
  <c r="AD44" i="1"/>
  <c r="AE44" i="1"/>
  <c r="AB45" i="1"/>
  <c r="AC45" i="1"/>
  <c r="AD45" i="1"/>
  <c r="AE45" i="1"/>
  <c r="AB46" i="1"/>
  <c r="AC46" i="1"/>
  <c r="AD46" i="1"/>
  <c r="AE46" i="1"/>
  <c r="AB47" i="1"/>
  <c r="AC47" i="1"/>
  <c r="AD47" i="1"/>
  <c r="AE47" i="1"/>
  <c r="AB48" i="1"/>
  <c r="AC48" i="1"/>
  <c r="AD48" i="1"/>
  <c r="AE48" i="1"/>
  <c r="AB49" i="1"/>
  <c r="AC49" i="1"/>
  <c r="AD49" i="1"/>
  <c r="AE49" i="1"/>
  <c r="AB50" i="1"/>
  <c r="AC50" i="1"/>
  <c r="AD50" i="1"/>
  <c r="AE50" i="1"/>
  <c r="AB51" i="1"/>
  <c r="AC51" i="1"/>
  <c r="AD51" i="1"/>
  <c r="AE51" i="1"/>
  <c r="AB52" i="1"/>
  <c r="AC52" i="1"/>
  <c r="AD52" i="1"/>
  <c r="AE52" i="1"/>
  <c r="AB53" i="1"/>
  <c r="AC53" i="1"/>
  <c r="AD53" i="1"/>
  <c r="AE53" i="1"/>
  <c r="AB54" i="1"/>
  <c r="AC54" i="1"/>
  <c r="AD54" i="1"/>
  <c r="AE54" i="1"/>
  <c r="AB55" i="1"/>
  <c r="AC55" i="1"/>
  <c r="AD55" i="1"/>
  <c r="AE55" i="1"/>
  <c r="AB56" i="1"/>
  <c r="AC56" i="1"/>
  <c r="AD56" i="1"/>
  <c r="AE56" i="1"/>
  <c r="AB57" i="1"/>
  <c r="AC57" i="1"/>
  <c r="AD57" i="1"/>
  <c r="AE57" i="1"/>
  <c r="AB58" i="1"/>
  <c r="AC58" i="1"/>
  <c r="AD58" i="1"/>
  <c r="AE58" i="1"/>
  <c r="AB59" i="1"/>
  <c r="AC59" i="1"/>
  <c r="AD59" i="1"/>
  <c r="AE59" i="1"/>
  <c r="AB60" i="1"/>
  <c r="AC60" i="1"/>
  <c r="AD60" i="1"/>
  <c r="AE60" i="1"/>
  <c r="AB61" i="1"/>
  <c r="AC61" i="1"/>
  <c r="AD61" i="1"/>
  <c r="AE61" i="1"/>
  <c r="AB62" i="1"/>
  <c r="AC62" i="1"/>
  <c r="AD62" i="1"/>
  <c r="AE62" i="1"/>
  <c r="AB63" i="1"/>
  <c r="AC63" i="1"/>
  <c r="AD63" i="1"/>
  <c r="AE63" i="1"/>
  <c r="AB64" i="1"/>
  <c r="AC64" i="1"/>
  <c r="AD64" i="1"/>
  <c r="AE64" i="1"/>
  <c r="AB65" i="1"/>
  <c r="AC65" i="1"/>
  <c r="AD65" i="1"/>
  <c r="AE65" i="1"/>
  <c r="AB66" i="1"/>
  <c r="AC66" i="1"/>
  <c r="AD66" i="1"/>
  <c r="AE66" i="1"/>
  <c r="AB67" i="1"/>
  <c r="AC67" i="1"/>
  <c r="AD67" i="1"/>
  <c r="AE67" i="1"/>
  <c r="AB68" i="1"/>
  <c r="AC68" i="1"/>
  <c r="AD68" i="1"/>
  <c r="AE68" i="1"/>
  <c r="AB69" i="1"/>
  <c r="AC69" i="1"/>
  <c r="AD69" i="1"/>
  <c r="AE69" i="1"/>
  <c r="AB70" i="1"/>
  <c r="AC70" i="1"/>
  <c r="AD70" i="1"/>
  <c r="AE70" i="1"/>
  <c r="AB71" i="1"/>
  <c r="AC71" i="1"/>
  <c r="AD71" i="1"/>
  <c r="AE71" i="1"/>
  <c r="AB72" i="1"/>
  <c r="AC72" i="1"/>
  <c r="AD72" i="1"/>
  <c r="AE72" i="1"/>
  <c r="AB73" i="1"/>
  <c r="AC73" i="1"/>
  <c r="AD73" i="1"/>
  <c r="AE73" i="1"/>
  <c r="AB74" i="1"/>
  <c r="AC74" i="1"/>
  <c r="AD74" i="1"/>
  <c r="AE74" i="1"/>
  <c r="AB75" i="1"/>
  <c r="AC75" i="1"/>
  <c r="AD75" i="1"/>
  <c r="AE75" i="1"/>
  <c r="AB76" i="1"/>
  <c r="AC76" i="1"/>
  <c r="AD76" i="1"/>
  <c r="AE76" i="1"/>
  <c r="AB77" i="1"/>
  <c r="AC77" i="1"/>
  <c r="AD77" i="1"/>
  <c r="AE77" i="1"/>
  <c r="AB78" i="1"/>
  <c r="AC78" i="1"/>
  <c r="AD78" i="1"/>
  <c r="AE78" i="1"/>
  <c r="AB79" i="1"/>
  <c r="AC79" i="1"/>
  <c r="AD79" i="1"/>
  <c r="AE79" i="1"/>
  <c r="AB80" i="1"/>
  <c r="AC80" i="1"/>
  <c r="AD80" i="1"/>
  <c r="AE80" i="1"/>
  <c r="AB81" i="1"/>
  <c r="AC81" i="1"/>
  <c r="AD81" i="1"/>
  <c r="AE81" i="1"/>
  <c r="AB82" i="1"/>
  <c r="AC82" i="1"/>
  <c r="AD82" i="1"/>
  <c r="AE82" i="1"/>
  <c r="AB83" i="1"/>
  <c r="AC83" i="1"/>
  <c r="AD83" i="1"/>
  <c r="AE83" i="1"/>
  <c r="AB84" i="1"/>
  <c r="AC84" i="1"/>
  <c r="AD84" i="1"/>
  <c r="AE84" i="1"/>
  <c r="AB85" i="1"/>
  <c r="AC85" i="1"/>
  <c r="AD85" i="1"/>
  <c r="AE85" i="1"/>
  <c r="AB86" i="1"/>
  <c r="AC86" i="1"/>
  <c r="AD86" i="1"/>
  <c r="AE86" i="1"/>
  <c r="AB87" i="1"/>
  <c r="AC87" i="1"/>
  <c r="AD87" i="1"/>
  <c r="AE87" i="1"/>
  <c r="AB88" i="1"/>
  <c r="AC88" i="1"/>
  <c r="AD88" i="1"/>
  <c r="AE88" i="1"/>
  <c r="AB89" i="1"/>
  <c r="AC89" i="1"/>
  <c r="AD89" i="1"/>
  <c r="AE89" i="1"/>
  <c r="AB90" i="1"/>
  <c r="AC90" i="1"/>
  <c r="AD90" i="1"/>
  <c r="AE90" i="1"/>
  <c r="AB91" i="1"/>
  <c r="AC91" i="1"/>
  <c r="AD91" i="1"/>
  <c r="AE91" i="1"/>
  <c r="AB92" i="1"/>
  <c r="AL92" i="1" s="1"/>
  <c r="AC92" i="1"/>
  <c r="AD92" i="1"/>
  <c r="AE92" i="1"/>
  <c r="AB93" i="1"/>
  <c r="AC93" i="1"/>
  <c r="AD93" i="1"/>
  <c r="AE93" i="1"/>
  <c r="AB94" i="1"/>
  <c r="AC94" i="1"/>
  <c r="AD94" i="1"/>
  <c r="AE94" i="1"/>
  <c r="AB95" i="1"/>
  <c r="AC95" i="1"/>
  <c r="AD95" i="1"/>
  <c r="AE95" i="1"/>
  <c r="AB96" i="1"/>
  <c r="AC96" i="1"/>
  <c r="AD96" i="1"/>
  <c r="AE96" i="1"/>
  <c r="AB97" i="1"/>
  <c r="AC97" i="1"/>
  <c r="AD97" i="1"/>
  <c r="AE97" i="1"/>
  <c r="AB98" i="1"/>
  <c r="AC98" i="1"/>
  <c r="AD98" i="1"/>
  <c r="AE98" i="1"/>
  <c r="AB99" i="1"/>
  <c r="AC99" i="1"/>
  <c r="AD99" i="1"/>
  <c r="AE99" i="1"/>
  <c r="AB100" i="1"/>
  <c r="AC100" i="1"/>
  <c r="AD100" i="1"/>
  <c r="AE100" i="1"/>
  <c r="AB101" i="1"/>
  <c r="AC101" i="1"/>
  <c r="AD101" i="1"/>
  <c r="AE101" i="1"/>
  <c r="AB102" i="1"/>
  <c r="AC102" i="1"/>
  <c r="AD102" i="1"/>
  <c r="AE102" i="1"/>
  <c r="AB103" i="1"/>
  <c r="AC103" i="1"/>
  <c r="AD103" i="1"/>
  <c r="AE103" i="1"/>
  <c r="AB104" i="1"/>
  <c r="AL104" i="1" s="1"/>
  <c r="AC104" i="1"/>
  <c r="AD104" i="1"/>
  <c r="AE104" i="1"/>
  <c r="AB105" i="1"/>
  <c r="AC105" i="1"/>
  <c r="AD105" i="1"/>
  <c r="AE105" i="1"/>
  <c r="AB106" i="1"/>
  <c r="AC106" i="1"/>
  <c r="AD106" i="1"/>
  <c r="AE106" i="1"/>
  <c r="AB107" i="1"/>
  <c r="AC107" i="1"/>
  <c r="AD107" i="1"/>
  <c r="AE107" i="1"/>
  <c r="AB108" i="1"/>
  <c r="AC108" i="1"/>
  <c r="AD108" i="1"/>
  <c r="AE108" i="1"/>
  <c r="AB109" i="1"/>
  <c r="AC109" i="1"/>
  <c r="AD109" i="1"/>
  <c r="AE109" i="1"/>
  <c r="AB110" i="1"/>
  <c r="AC110" i="1"/>
  <c r="AD110" i="1"/>
  <c r="AE110" i="1"/>
  <c r="AB111" i="1"/>
  <c r="AC111" i="1"/>
  <c r="AD111" i="1"/>
  <c r="AE111" i="1"/>
  <c r="AB112" i="1"/>
  <c r="AC112" i="1"/>
  <c r="AD112" i="1"/>
  <c r="AE112" i="1"/>
  <c r="AB113" i="1"/>
  <c r="AC113" i="1"/>
  <c r="AD113" i="1"/>
  <c r="AE113" i="1"/>
  <c r="AB114" i="1"/>
  <c r="AL114" i="1" s="1"/>
  <c r="AC114" i="1"/>
  <c r="AD114" i="1"/>
  <c r="AE114" i="1"/>
  <c r="AB115" i="1"/>
  <c r="AC115" i="1"/>
  <c r="AD115" i="1"/>
  <c r="AE115" i="1"/>
  <c r="AB116" i="1"/>
  <c r="AL116" i="1" s="1"/>
  <c r="AC116" i="1"/>
  <c r="AD116" i="1"/>
  <c r="AE116" i="1"/>
  <c r="AE4" i="1"/>
  <c r="AD4" i="1"/>
  <c r="AC4" i="1"/>
  <c r="AB4" i="1"/>
  <c r="AF5" i="1"/>
  <c r="AG5" i="1"/>
  <c r="AH5" i="1"/>
  <c r="AI5" i="1"/>
  <c r="AF6" i="1"/>
  <c r="AG6" i="1"/>
  <c r="AH6" i="1"/>
  <c r="AI6" i="1"/>
  <c r="AF7" i="1"/>
  <c r="AG7" i="1"/>
  <c r="AH7" i="1"/>
  <c r="AI7" i="1"/>
  <c r="AF8" i="1"/>
  <c r="AG8" i="1"/>
  <c r="AH8" i="1"/>
  <c r="AI8" i="1"/>
  <c r="AF9" i="1"/>
  <c r="AG9" i="1"/>
  <c r="AH9" i="1"/>
  <c r="AI9" i="1"/>
  <c r="AF10" i="1"/>
  <c r="AG10" i="1"/>
  <c r="AH10" i="1"/>
  <c r="AI10" i="1"/>
  <c r="AF11" i="1"/>
  <c r="AG11" i="1"/>
  <c r="AH11" i="1"/>
  <c r="AI11" i="1"/>
  <c r="AF12" i="1"/>
  <c r="AG12" i="1"/>
  <c r="AH12" i="1"/>
  <c r="AI12" i="1"/>
  <c r="AF13" i="1"/>
  <c r="AG13" i="1"/>
  <c r="AH13" i="1"/>
  <c r="AI13" i="1"/>
  <c r="AF14" i="1"/>
  <c r="AG14" i="1"/>
  <c r="AH14" i="1"/>
  <c r="AI14" i="1"/>
  <c r="AF15" i="1"/>
  <c r="AG15" i="1"/>
  <c r="AH15" i="1"/>
  <c r="AI15" i="1"/>
  <c r="AF16" i="1"/>
  <c r="AG16" i="1"/>
  <c r="AH16" i="1"/>
  <c r="AI16" i="1"/>
  <c r="AF17" i="1"/>
  <c r="AG17" i="1"/>
  <c r="AH17" i="1"/>
  <c r="AI17" i="1"/>
  <c r="AF18" i="1"/>
  <c r="AG18" i="1"/>
  <c r="AH18" i="1"/>
  <c r="AI18" i="1"/>
  <c r="AF19" i="1"/>
  <c r="AG19" i="1"/>
  <c r="AH19" i="1"/>
  <c r="AI19" i="1"/>
  <c r="AF20" i="1"/>
  <c r="AG20" i="1"/>
  <c r="AH20" i="1"/>
  <c r="AI20" i="1"/>
  <c r="AF21" i="1"/>
  <c r="AG21" i="1"/>
  <c r="AH21" i="1"/>
  <c r="AI21" i="1"/>
  <c r="AF22" i="1"/>
  <c r="AG22" i="1"/>
  <c r="AH22" i="1"/>
  <c r="AI22" i="1"/>
  <c r="AF23" i="1"/>
  <c r="AG23" i="1"/>
  <c r="AH23" i="1"/>
  <c r="AI23" i="1"/>
  <c r="AF24" i="1"/>
  <c r="AG24" i="1"/>
  <c r="AH24" i="1"/>
  <c r="AI24" i="1"/>
  <c r="AF25" i="1"/>
  <c r="AG25" i="1"/>
  <c r="AH25" i="1"/>
  <c r="AI25" i="1"/>
  <c r="AF26" i="1"/>
  <c r="AG26" i="1"/>
  <c r="AH26" i="1"/>
  <c r="AI26" i="1"/>
  <c r="AF27" i="1"/>
  <c r="AG27" i="1"/>
  <c r="AH27" i="1"/>
  <c r="AI27" i="1"/>
  <c r="AF28" i="1"/>
  <c r="AG28" i="1"/>
  <c r="AH28" i="1"/>
  <c r="AI28" i="1"/>
  <c r="AF29" i="1"/>
  <c r="AG29" i="1"/>
  <c r="AH29" i="1"/>
  <c r="AI29" i="1"/>
  <c r="AF30" i="1"/>
  <c r="AG30" i="1"/>
  <c r="AH30" i="1"/>
  <c r="AI30" i="1"/>
  <c r="AF31" i="1"/>
  <c r="AG31" i="1"/>
  <c r="AH31" i="1"/>
  <c r="AI31" i="1"/>
  <c r="AF32" i="1"/>
  <c r="AG32" i="1"/>
  <c r="AH32" i="1"/>
  <c r="AI32" i="1"/>
  <c r="AF33" i="1"/>
  <c r="AG33" i="1"/>
  <c r="AH33" i="1"/>
  <c r="AI33" i="1"/>
  <c r="AF34" i="1"/>
  <c r="AG34" i="1"/>
  <c r="AH34" i="1"/>
  <c r="AI34" i="1"/>
  <c r="AF35" i="1"/>
  <c r="AG35" i="1"/>
  <c r="AH35" i="1"/>
  <c r="AI35" i="1"/>
  <c r="AF36" i="1"/>
  <c r="AG36" i="1"/>
  <c r="AH36" i="1"/>
  <c r="AI36" i="1"/>
  <c r="AF37" i="1"/>
  <c r="AG37" i="1"/>
  <c r="AH37" i="1"/>
  <c r="AI37" i="1"/>
  <c r="AF38" i="1"/>
  <c r="AG38" i="1"/>
  <c r="AH38" i="1"/>
  <c r="AI38" i="1"/>
  <c r="AF39" i="1"/>
  <c r="AG39" i="1"/>
  <c r="AH39" i="1"/>
  <c r="AI39" i="1"/>
  <c r="AF40" i="1"/>
  <c r="AG40" i="1"/>
  <c r="AH40" i="1"/>
  <c r="AI40" i="1"/>
  <c r="AF41" i="1"/>
  <c r="AG41" i="1"/>
  <c r="AH41" i="1"/>
  <c r="AI41" i="1"/>
  <c r="AF42" i="1"/>
  <c r="AG42" i="1"/>
  <c r="AH42" i="1"/>
  <c r="AI42" i="1"/>
  <c r="AF43" i="1"/>
  <c r="AG43" i="1"/>
  <c r="AH43" i="1"/>
  <c r="AI43" i="1"/>
  <c r="AF44" i="1"/>
  <c r="AG44" i="1"/>
  <c r="AH44" i="1"/>
  <c r="AI44" i="1"/>
  <c r="AF45" i="1"/>
  <c r="AG45" i="1"/>
  <c r="AH45" i="1"/>
  <c r="AI45" i="1"/>
  <c r="AF46" i="1"/>
  <c r="AG46" i="1"/>
  <c r="AH46" i="1"/>
  <c r="AI46" i="1"/>
  <c r="AF47" i="1"/>
  <c r="AG47" i="1"/>
  <c r="AH47" i="1"/>
  <c r="AI47" i="1"/>
  <c r="AF48" i="1"/>
  <c r="AG48" i="1"/>
  <c r="AH48" i="1"/>
  <c r="AI48" i="1"/>
  <c r="AF49" i="1"/>
  <c r="AG49" i="1"/>
  <c r="AH49" i="1"/>
  <c r="AI49" i="1"/>
  <c r="AF50" i="1"/>
  <c r="AG50" i="1"/>
  <c r="AH50" i="1"/>
  <c r="AI50" i="1"/>
  <c r="AF51" i="1"/>
  <c r="AG51" i="1"/>
  <c r="AH51" i="1"/>
  <c r="AI51" i="1"/>
  <c r="AF52" i="1"/>
  <c r="AG52" i="1"/>
  <c r="AH52" i="1"/>
  <c r="AI52" i="1"/>
  <c r="AF53" i="1"/>
  <c r="AG53" i="1"/>
  <c r="AH53" i="1"/>
  <c r="AI53" i="1"/>
  <c r="AF54" i="1"/>
  <c r="AG54" i="1"/>
  <c r="AH54" i="1"/>
  <c r="AI54" i="1"/>
  <c r="AF55" i="1"/>
  <c r="AG55" i="1"/>
  <c r="AH55" i="1"/>
  <c r="AI55" i="1"/>
  <c r="AF56" i="1"/>
  <c r="AG56" i="1"/>
  <c r="AH56" i="1"/>
  <c r="AI56" i="1"/>
  <c r="AF57" i="1"/>
  <c r="AG57" i="1"/>
  <c r="AH57" i="1"/>
  <c r="AI57" i="1"/>
  <c r="AF58" i="1"/>
  <c r="AG58" i="1"/>
  <c r="AH58" i="1"/>
  <c r="AI58" i="1"/>
  <c r="AF59" i="1"/>
  <c r="AG59" i="1"/>
  <c r="AH59" i="1"/>
  <c r="AI59" i="1"/>
  <c r="AF60" i="1"/>
  <c r="AG60" i="1"/>
  <c r="AH60" i="1"/>
  <c r="AI60" i="1"/>
  <c r="AF61" i="1"/>
  <c r="AG61" i="1"/>
  <c r="AH61" i="1"/>
  <c r="AI61" i="1"/>
  <c r="AF62" i="1"/>
  <c r="AG62" i="1"/>
  <c r="AH62" i="1"/>
  <c r="AI62" i="1"/>
  <c r="AF63" i="1"/>
  <c r="AG63" i="1"/>
  <c r="AH63" i="1"/>
  <c r="AI63" i="1"/>
  <c r="AF64" i="1"/>
  <c r="AG64" i="1"/>
  <c r="AH64" i="1"/>
  <c r="AI64" i="1"/>
  <c r="AF65" i="1"/>
  <c r="AG65" i="1"/>
  <c r="AH65" i="1"/>
  <c r="AI65" i="1"/>
  <c r="AF66" i="1"/>
  <c r="AG66" i="1"/>
  <c r="AH66" i="1"/>
  <c r="AI66" i="1"/>
  <c r="AF67" i="1"/>
  <c r="AG67" i="1"/>
  <c r="AH67" i="1"/>
  <c r="AI67" i="1"/>
  <c r="AF68" i="1"/>
  <c r="AG68" i="1"/>
  <c r="AH68" i="1"/>
  <c r="AI68" i="1"/>
  <c r="AF69" i="1"/>
  <c r="AG69" i="1"/>
  <c r="AH69" i="1"/>
  <c r="AI69" i="1"/>
  <c r="AF70" i="1"/>
  <c r="AG70" i="1"/>
  <c r="AH70" i="1"/>
  <c r="AI70" i="1"/>
  <c r="AF71" i="1"/>
  <c r="AG71" i="1"/>
  <c r="AH71" i="1"/>
  <c r="AI71" i="1"/>
  <c r="AF72" i="1"/>
  <c r="AG72" i="1"/>
  <c r="AH72" i="1"/>
  <c r="AI72" i="1"/>
  <c r="AF73" i="1"/>
  <c r="AG73" i="1"/>
  <c r="AH73" i="1"/>
  <c r="AI73" i="1"/>
  <c r="AF74" i="1"/>
  <c r="AG74" i="1"/>
  <c r="AH74" i="1"/>
  <c r="AI74" i="1"/>
  <c r="AF75" i="1"/>
  <c r="AG75" i="1"/>
  <c r="AH75" i="1"/>
  <c r="AI75" i="1"/>
  <c r="AF76" i="1"/>
  <c r="AG76" i="1"/>
  <c r="AH76" i="1"/>
  <c r="AI76" i="1"/>
  <c r="AF77" i="1"/>
  <c r="AG77" i="1"/>
  <c r="AH77" i="1"/>
  <c r="AI77" i="1"/>
  <c r="AF78" i="1"/>
  <c r="AG78" i="1"/>
  <c r="AH78" i="1"/>
  <c r="AI78" i="1"/>
  <c r="AF79" i="1"/>
  <c r="AG79" i="1"/>
  <c r="AH79" i="1"/>
  <c r="AI79" i="1"/>
  <c r="AF80" i="1"/>
  <c r="AG80" i="1"/>
  <c r="AH80" i="1"/>
  <c r="AI80" i="1"/>
  <c r="AF81" i="1"/>
  <c r="AG81" i="1"/>
  <c r="AH81" i="1"/>
  <c r="AI81" i="1"/>
  <c r="AF82" i="1"/>
  <c r="AG82" i="1"/>
  <c r="AH82" i="1"/>
  <c r="AI82" i="1"/>
  <c r="AF83" i="1"/>
  <c r="AG83" i="1"/>
  <c r="AH83" i="1"/>
  <c r="AI83" i="1"/>
  <c r="AF84" i="1"/>
  <c r="AG84" i="1"/>
  <c r="AH84" i="1"/>
  <c r="AI84" i="1"/>
  <c r="AF85" i="1"/>
  <c r="AG85" i="1"/>
  <c r="AH85" i="1"/>
  <c r="AI85" i="1"/>
  <c r="AF86" i="1"/>
  <c r="AG86" i="1"/>
  <c r="AH86" i="1"/>
  <c r="AI86" i="1"/>
  <c r="AF87" i="1"/>
  <c r="AG87" i="1"/>
  <c r="AH87" i="1"/>
  <c r="AI87" i="1"/>
  <c r="AF88" i="1"/>
  <c r="AG88" i="1"/>
  <c r="AH88" i="1"/>
  <c r="AI88" i="1"/>
  <c r="AF89" i="1"/>
  <c r="AG89" i="1"/>
  <c r="AH89" i="1"/>
  <c r="AI89" i="1"/>
  <c r="AF90" i="1"/>
  <c r="AG90" i="1"/>
  <c r="AH90" i="1"/>
  <c r="AI90" i="1"/>
  <c r="AF91" i="1"/>
  <c r="AG91" i="1"/>
  <c r="AH91" i="1"/>
  <c r="AI91" i="1"/>
  <c r="AF92" i="1"/>
  <c r="AG92" i="1"/>
  <c r="AH92" i="1"/>
  <c r="AI92" i="1"/>
  <c r="AF93" i="1"/>
  <c r="AG93" i="1"/>
  <c r="AH93" i="1"/>
  <c r="AI93" i="1"/>
  <c r="AF94" i="1"/>
  <c r="AG94" i="1"/>
  <c r="AH94" i="1"/>
  <c r="AI94" i="1"/>
  <c r="AF95" i="1"/>
  <c r="AG95" i="1"/>
  <c r="AH95" i="1"/>
  <c r="AI95" i="1"/>
  <c r="AF96" i="1"/>
  <c r="AG96" i="1"/>
  <c r="AH96" i="1"/>
  <c r="AI96" i="1"/>
  <c r="AF97" i="1"/>
  <c r="AG97" i="1"/>
  <c r="AH97" i="1"/>
  <c r="AI97" i="1"/>
  <c r="AF98" i="1"/>
  <c r="AG98" i="1"/>
  <c r="AH98" i="1"/>
  <c r="AI98" i="1"/>
  <c r="AF99" i="1"/>
  <c r="AG99" i="1"/>
  <c r="AH99" i="1"/>
  <c r="AI99" i="1"/>
  <c r="AF100" i="1"/>
  <c r="AG100" i="1"/>
  <c r="AH100" i="1"/>
  <c r="AI100" i="1"/>
  <c r="AF101" i="1"/>
  <c r="AG101" i="1"/>
  <c r="AH101" i="1"/>
  <c r="AI101" i="1"/>
  <c r="AF102" i="1"/>
  <c r="AG102" i="1"/>
  <c r="AH102" i="1"/>
  <c r="AI102" i="1"/>
  <c r="AF103" i="1"/>
  <c r="AG103" i="1"/>
  <c r="AH103" i="1"/>
  <c r="AI103" i="1"/>
  <c r="AF104" i="1"/>
  <c r="AG104" i="1"/>
  <c r="AH104" i="1"/>
  <c r="AI104" i="1"/>
  <c r="AF105" i="1"/>
  <c r="AG105" i="1"/>
  <c r="AH105" i="1"/>
  <c r="AI105" i="1"/>
  <c r="AF106" i="1"/>
  <c r="AG106" i="1"/>
  <c r="AH106" i="1"/>
  <c r="AI106" i="1"/>
  <c r="AF107" i="1"/>
  <c r="AG107" i="1"/>
  <c r="AH107" i="1"/>
  <c r="AI107" i="1"/>
  <c r="AF108" i="1"/>
  <c r="AG108" i="1"/>
  <c r="AH108" i="1"/>
  <c r="AI108" i="1"/>
  <c r="AF109" i="1"/>
  <c r="AG109" i="1"/>
  <c r="AH109" i="1"/>
  <c r="AI109" i="1"/>
  <c r="AF110" i="1"/>
  <c r="AG110" i="1"/>
  <c r="AH110" i="1"/>
  <c r="AI110" i="1"/>
  <c r="AF111" i="1"/>
  <c r="AG111" i="1"/>
  <c r="AH111" i="1"/>
  <c r="AI111" i="1"/>
  <c r="AF112" i="1"/>
  <c r="AG112" i="1"/>
  <c r="AH112" i="1"/>
  <c r="AI112" i="1"/>
  <c r="AF113" i="1"/>
  <c r="AG113" i="1"/>
  <c r="AH113" i="1"/>
  <c r="AI113" i="1"/>
  <c r="AF114" i="1"/>
  <c r="AG114" i="1"/>
  <c r="AH114" i="1"/>
  <c r="AI114" i="1"/>
  <c r="AF115" i="1"/>
  <c r="AG115" i="1"/>
  <c r="AH115" i="1"/>
  <c r="AI115" i="1"/>
  <c r="AF116" i="1"/>
  <c r="AG116" i="1"/>
  <c r="AH116" i="1"/>
  <c r="AI116" i="1"/>
  <c r="AI4" i="1"/>
  <c r="AH4" i="1"/>
  <c r="AG4" i="1"/>
  <c r="AF4" i="1"/>
  <c r="AL111" i="1" l="1"/>
  <c r="AL102" i="1"/>
  <c r="AL99" i="1"/>
  <c r="AL95" i="1"/>
  <c r="AL90" i="1"/>
  <c r="AL87" i="1"/>
  <c r="AL83" i="1"/>
  <c r="AL80" i="1"/>
  <c r="AL78" i="1"/>
  <c r="AL75" i="1"/>
  <c r="AL74" i="1"/>
  <c r="AL68" i="1"/>
  <c r="AL66" i="1"/>
  <c r="AL65" i="1"/>
  <c r="AL63" i="1"/>
  <c r="AL62" i="1"/>
  <c r="AL59" i="1"/>
  <c r="AL56" i="1"/>
  <c r="AL54" i="1"/>
  <c r="AL51" i="1"/>
  <c r="AL50" i="1"/>
  <c r="AL47" i="1"/>
  <c r="AL44" i="1"/>
  <c r="AL42" i="1"/>
  <c r="AL41" i="1"/>
  <c r="AL40" i="1"/>
  <c r="AL39" i="1"/>
  <c r="AL38" i="1"/>
  <c r="AL35" i="1"/>
  <c r="AL30" i="1"/>
  <c r="AL28" i="1"/>
  <c r="AL27" i="1"/>
  <c r="AL26" i="1"/>
  <c r="AL23" i="1"/>
  <c r="AL18" i="1"/>
  <c r="AL17" i="1"/>
  <c r="AL16" i="1"/>
  <c r="AL15" i="1"/>
  <c r="AL14" i="1"/>
  <c r="AL11" i="1"/>
  <c r="AL6" i="1"/>
  <c r="AL107" i="1"/>
  <c r="AL71" i="1"/>
  <c r="AL105" i="1"/>
  <c r="AL93" i="1"/>
  <c r="AL81" i="1"/>
  <c r="AL69" i="1"/>
  <c r="AL57" i="1"/>
  <c r="AL45" i="1"/>
  <c r="AL33" i="1"/>
  <c r="AL21" i="1"/>
  <c r="AL9" i="1"/>
  <c r="AL108" i="1"/>
  <c r="AL96" i="1"/>
  <c r="AL84" i="1"/>
  <c r="AL72" i="1"/>
  <c r="AL60" i="1"/>
  <c r="AL48" i="1"/>
  <c r="AL36" i="1"/>
  <c r="AL24" i="1"/>
  <c r="AL12" i="1"/>
  <c r="AL53" i="1"/>
  <c r="AL29" i="1"/>
  <c r="AL32" i="1"/>
  <c r="AL20" i="1"/>
  <c r="AL8" i="1"/>
  <c r="AL88" i="1"/>
  <c r="AL76" i="1"/>
  <c r="AL64" i="1"/>
  <c r="AL55" i="1"/>
  <c r="AL52" i="1"/>
  <c r="AL31" i="1"/>
  <c r="AL19" i="1"/>
  <c r="AL7" i="1"/>
  <c r="AL86" i="1"/>
  <c r="AL112" i="1"/>
  <c r="AL43" i="1"/>
  <c r="AL100" i="1"/>
  <c r="AL82" i="1"/>
  <c r="AL70" i="1"/>
  <c r="AL58" i="1"/>
  <c r="AL46" i="1"/>
  <c r="AL34" i="1"/>
  <c r="AL22" i="1"/>
  <c r="AL10" i="1"/>
  <c r="AL109" i="1"/>
  <c r="AL106" i="1"/>
  <c r="AL97" i="1"/>
  <c r="AL94" i="1"/>
  <c r="AL85" i="1"/>
  <c r="AL73" i="1"/>
  <c r="AL61" i="1"/>
  <c r="AL49" i="1"/>
  <c r="AL37" i="1"/>
  <c r="AL25" i="1"/>
  <c r="AL13" i="1"/>
  <c r="AL98" i="1"/>
  <c r="AL79" i="1"/>
  <c r="AL110" i="1"/>
  <c r="AL91" i="1"/>
  <c r="AL67" i="1"/>
  <c r="AL115" i="1"/>
  <c r="AL103" i="1"/>
  <c r="AL113" i="1"/>
  <c r="AL101" i="1"/>
  <c r="AL89" i="1"/>
  <c r="AL77" i="1"/>
  <c r="AJ4" i="1"/>
  <c r="AN4" i="1"/>
  <c r="AL4" i="1"/>
  <c r="M3" i="2"/>
  <c r="M4" i="2" s="1"/>
  <c r="M5" i="2" s="1"/>
  <c r="M6" i="2" s="1"/>
  <c r="M7" i="2" s="1"/>
  <c r="M8" i="2" s="1"/>
  <c r="M9" i="2" s="1"/>
  <c r="M10" i="2" s="1"/>
  <c r="M11" i="2" s="1"/>
  <c r="M12" i="2" s="1"/>
  <c r="M13" i="2" s="1"/>
  <c r="M14" i="2" s="1"/>
  <c r="M15" i="2" s="1"/>
  <c r="M16" i="2" s="1"/>
  <c r="M17" i="2" s="1"/>
  <c r="M18" i="2" s="1"/>
  <c r="M19" i="2" s="1"/>
  <c r="M20" i="2" s="1"/>
  <c r="M21" i="2" s="1"/>
  <c r="M22" i="2" s="1"/>
  <c r="M23" i="2" s="1"/>
  <c r="M24" i="2" s="1"/>
  <c r="M25" i="2" s="1"/>
  <c r="M26" i="2" s="1"/>
  <c r="M27" i="2" s="1"/>
  <c r="M28" i="2" s="1"/>
  <c r="M29" i="2" s="1"/>
  <c r="M30" i="2" s="1"/>
  <c r="M31" i="2" s="1"/>
  <c r="M32" i="2" s="1"/>
  <c r="M33" i="2" s="1"/>
  <c r="M34" i="2" s="1"/>
  <c r="M35" i="2" s="1"/>
  <c r="M36" i="2" s="1"/>
  <c r="M37" i="2" s="1"/>
  <c r="M38" i="2" s="1"/>
  <c r="M39" i="2" s="1"/>
  <c r="M40" i="2" s="1"/>
  <c r="M41" i="2" s="1"/>
  <c r="M42" i="2" s="1"/>
  <c r="M43" i="2" s="1"/>
  <c r="M44" i="2" s="1"/>
  <c r="M45" i="2" s="1"/>
  <c r="M46" i="2" s="1"/>
  <c r="M47" i="2" s="1"/>
  <c r="M48" i="2" s="1"/>
  <c r="M49" i="2" s="1"/>
  <c r="M50" i="2" s="1"/>
  <c r="M51" i="2" s="1"/>
  <c r="M52" i="2" s="1"/>
  <c r="M53" i="2" s="1"/>
  <c r="M54" i="2" s="1"/>
  <c r="M55" i="2" s="1"/>
  <c r="M56" i="2" s="1"/>
  <c r="M57" i="2" s="1"/>
  <c r="M58" i="2" s="1"/>
  <c r="M59" i="2" s="1"/>
  <c r="M60" i="2" s="1"/>
  <c r="M61" i="2" s="1"/>
  <c r="M62" i="2" s="1"/>
  <c r="M63" i="2" s="1"/>
  <c r="M64" i="2" s="1"/>
  <c r="M65" i="2" s="1"/>
  <c r="M66" i="2" s="1"/>
  <c r="M67" i="2" s="1"/>
  <c r="M68" i="2" s="1"/>
  <c r="M69" i="2" s="1"/>
  <c r="M70" i="2" s="1"/>
  <c r="M71" i="2" s="1"/>
  <c r="M72" i="2" s="1"/>
  <c r="M73" i="2" s="1"/>
  <c r="M74" i="2" s="1"/>
  <c r="M75" i="2" s="1"/>
  <c r="M76" i="2" s="1"/>
  <c r="M77" i="2" s="1"/>
  <c r="M78" i="2" s="1"/>
  <c r="M79" i="2" s="1"/>
  <c r="M80" i="2" s="1"/>
  <c r="M81" i="2" s="1"/>
  <c r="M82" i="2" s="1"/>
  <c r="M83" i="2" s="1"/>
  <c r="M84" i="2" s="1"/>
  <c r="M85" i="2" s="1"/>
  <c r="M86" i="2" s="1"/>
  <c r="M87" i="2" s="1"/>
  <c r="M88" i="2" s="1"/>
  <c r="M89" i="2" s="1"/>
  <c r="M90" i="2" s="1"/>
  <c r="M91" i="2" s="1"/>
  <c r="M92" i="2" s="1"/>
  <c r="M93" i="2" s="1"/>
  <c r="M94" i="2" s="1"/>
  <c r="M95" i="2" s="1"/>
  <c r="M96" i="2" s="1"/>
  <c r="M97" i="2" s="1"/>
  <c r="M98" i="2" s="1"/>
  <c r="M99" i="2" s="1"/>
  <c r="M100" i="2" s="1"/>
  <c r="M101" i="2" s="1"/>
  <c r="M102" i="2" s="1"/>
  <c r="M103" i="2" s="1"/>
  <c r="M104" i="2" s="1"/>
  <c r="M105" i="2" s="1"/>
  <c r="M106" i="2" s="1"/>
  <c r="M107" i="2" s="1"/>
  <c r="M108" i="2" s="1"/>
  <c r="M109" i="2" s="1"/>
  <c r="M110" i="2" s="1"/>
  <c r="M111" i="2" s="1"/>
  <c r="M112" i="2" s="1"/>
  <c r="M113" i="2" s="1"/>
  <c r="M114" i="2" s="1"/>
  <c r="M115" i="2" s="1"/>
  <c r="E3" i="2" l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U3" i="2" l="1"/>
  <c r="U4" i="2" s="1"/>
  <c r="U5" i="2" s="1"/>
  <c r="U6" i="2" s="1"/>
  <c r="U7" i="2" s="1"/>
  <c r="U8" i="2" s="1"/>
  <c r="U9" i="2" s="1"/>
  <c r="U10" i="2" s="1"/>
  <c r="U11" i="2" s="1"/>
  <c r="U12" i="2" s="1"/>
  <c r="U13" i="2" s="1"/>
  <c r="U14" i="2" s="1"/>
  <c r="U15" i="2" s="1"/>
  <c r="U16" i="2" s="1"/>
  <c r="U17" i="2" s="1"/>
  <c r="U18" i="2" s="1"/>
  <c r="U19" i="2" s="1"/>
  <c r="U20" i="2" s="1"/>
  <c r="U21" i="2" s="1"/>
  <c r="U22" i="2" s="1"/>
  <c r="U23" i="2" s="1"/>
  <c r="U24" i="2" s="1"/>
  <c r="U25" i="2" s="1"/>
  <c r="U26" i="2" s="1"/>
  <c r="U27" i="2" s="1"/>
  <c r="U28" i="2" s="1"/>
  <c r="U29" i="2" s="1"/>
  <c r="U30" i="2" s="1"/>
  <c r="U31" i="2" s="1"/>
  <c r="U32" i="2" s="1"/>
  <c r="U33" i="2" s="1"/>
  <c r="U34" i="2" s="1"/>
  <c r="U35" i="2" s="1"/>
  <c r="U36" i="2" s="1"/>
  <c r="U37" i="2" s="1"/>
  <c r="U38" i="2" s="1"/>
  <c r="U39" i="2" s="1"/>
  <c r="U40" i="2" s="1"/>
  <c r="U41" i="2" s="1"/>
  <c r="U42" i="2" s="1"/>
  <c r="U43" i="2" s="1"/>
  <c r="U44" i="2" s="1"/>
  <c r="U45" i="2" s="1"/>
  <c r="U46" i="2" s="1"/>
  <c r="U47" i="2" s="1"/>
  <c r="U48" i="2" s="1"/>
  <c r="U49" i="2" s="1"/>
  <c r="U50" i="2" s="1"/>
  <c r="U51" i="2" s="1"/>
  <c r="U52" i="2" s="1"/>
  <c r="U53" i="2" s="1"/>
  <c r="U54" i="2" s="1"/>
  <c r="U55" i="2" s="1"/>
  <c r="U56" i="2" s="1"/>
  <c r="U57" i="2" s="1"/>
  <c r="U58" i="2" s="1"/>
  <c r="U59" i="2" s="1"/>
  <c r="U60" i="2" s="1"/>
  <c r="U61" i="2" s="1"/>
  <c r="U62" i="2" s="1"/>
  <c r="U63" i="2" s="1"/>
  <c r="U64" i="2" s="1"/>
  <c r="U65" i="2" s="1"/>
  <c r="U66" i="2" s="1"/>
  <c r="U67" i="2" s="1"/>
  <c r="U68" i="2" s="1"/>
  <c r="U69" i="2" s="1"/>
  <c r="U70" i="2" s="1"/>
  <c r="U71" i="2" s="1"/>
  <c r="U72" i="2" s="1"/>
  <c r="U73" i="2" s="1"/>
  <c r="U74" i="2" s="1"/>
  <c r="U75" i="2" s="1"/>
  <c r="U76" i="2" s="1"/>
  <c r="U77" i="2" s="1"/>
  <c r="U78" i="2" s="1"/>
  <c r="U79" i="2" s="1"/>
  <c r="U80" i="2" s="1"/>
  <c r="U81" i="2" s="1"/>
  <c r="U82" i="2" s="1"/>
  <c r="U83" i="2" s="1"/>
  <c r="U84" i="2" s="1"/>
  <c r="U85" i="2" s="1"/>
  <c r="U86" i="2" s="1"/>
  <c r="U87" i="2" s="1"/>
  <c r="U88" i="2" s="1"/>
  <c r="U89" i="2" s="1"/>
  <c r="U90" i="2" s="1"/>
  <c r="U91" i="2" s="1"/>
  <c r="U92" i="2" s="1"/>
  <c r="U93" i="2" s="1"/>
  <c r="U94" i="2" s="1"/>
  <c r="U95" i="2" s="1"/>
  <c r="U96" i="2" s="1"/>
  <c r="U97" i="2" s="1"/>
  <c r="U98" i="2" s="1"/>
  <c r="U99" i="2" s="1"/>
  <c r="U100" i="2" s="1"/>
  <c r="U101" i="2" s="1"/>
  <c r="U102" i="2" s="1"/>
  <c r="U103" i="2" s="1"/>
  <c r="U104" i="2" s="1"/>
  <c r="U105" i="2" s="1"/>
  <c r="U106" i="2" s="1"/>
  <c r="U107" i="2" s="1"/>
  <c r="U108" i="2" s="1"/>
  <c r="U109" i="2" s="1"/>
  <c r="U110" i="2" s="1"/>
  <c r="U111" i="2" s="1"/>
  <c r="U112" i="2" s="1"/>
  <c r="U113" i="2" s="1"/>
  <c r="U114" i="2" s="1"/>
  <c r="U115" i="2" s="1"/>
  <c r="S3" i="2" l="1"/>
  <c r="S4" i="2" s="1"/>
  <c r="S5" i="2" s="1"/>
  <c r="S6" i="2" s="1"/>
  <c r="S7" i="2" s="1"/>
  <c r="S8" i="2" s="1"/>
  <c r="S9" i="2" s="1"/>
  <c r="S10" i="2" s="1"/>
  <c r="S11" i="2" s="1"/>
  <c r="S12" i="2" s="1"/>
  <c r="S13" i="2" s="1"/>
  <c r="S14" i="2" s="1"/>
  <c r="S15" i="2" s="1"/>
  <c r="S16" i="2" s="1"/>
  <c r="S17" i="2" s="1"/>
  <c r="S18" i="2" s="1"/>
  <c r="S19" i="2" s="1"/>
  <c r="S20" i="2" s="1"/>
  <c r="S21" i="2" s="1"/>
  <c r="S22" i="2" s="1"/>
  <c r="S23" i="2" s="1"/>
  <c r="S24" i="2" s="1"/>
  <c r="S25" i="2" s="1"/>
  <c r="S26" i="2" s="1"/>
  <c r="S27" i="2" s="1"/>
  <c r="S28" i="2" s="1"/>
  <c r="S29" i="2" s="1"/>
  <c r="S30" i="2" s="1"/>
  <c r="S31" i="2" s="1"/>
  <c r="S32" i="2" s="1"/>
  <c r="S33" i="2" s="1"/>
  <c r="S34" i="2" s="1"/>
  <c r="S35" i="2" s="1"/>
  <c r="S36" i="2" s="1"/>
  <c r="S37" i="2" s="1"/>
  <c r="S38" i="2" s="1"/>
  <c r="S39" i="2" s="1"/>
  <c r="S40" i="2" s="1"/>
  <c r="S41" i="2" s="1"/>
  <c r="S42" i="2" s="1"/>
  <c r="S43" i="2" s="1"/>
  <c r="S44" i="2" s="1"/>
  <c r="S45" i="2" s="1"/>
  <c r="S46" i="2" s="1"/>
  <c r="S47" i="2" s="1"/>
  <c r="S48" i="2" s="1"/>
  <c r="S49" i="2" s="1"/>
  <c r="S50" i="2" s="1"/>
  <c r="S51" i="2" s="1"/>
  <c r="S52" i="2" s="1"/>
  <c r="S53" i="2" s="1"/>
  <c r="S54" i="2" s="1"/>
  <c r="S55" i="2" s="1"/>
  <c r="S56" i="2" s="1"/>
  <c r="S57" i="2" s="1"/>
  <c r="S58" i="2" s="1"/>
  <c r="S59" i="2" s="1"/>
  <c r="S60" i="2" s="1"/>
  <c r="S61" i="2" s="1"/>
  <c r="S62" i="2" s="1"/>
  <c r="S63" i="2" s="1"/>
  <c r="S64" i="2" s="1"/>
  <c r="S65" i="2" s="1"/>
  <c r="S66" i="2" s="1"/>
  <c r="S67" i="2" s="1"/>
  <c r="S68" i="2" s="1"/>
  <c r="S69" i="2" s="1"/>
  <c r="S70" i="2" s="1"/>
  <c r="S71" i="2" s="1"/>
  <c r="S72" i="2" s="1"/>
  <c r="S73" i="2" s="1"/>
  <c r="S74" i="2" s="1"/>
  <c r="S75" i="2" s="1"/>
  <c r="S76" i="2" s="1"/>
  <c r="S77" i="2" s="1"/>
  <c r="S78" i="2" s="1"/>
  <c r="S79" i="2" s="1"/>
  <c r="S80" i="2" s="1"/>
  <c r="S81" i="2" s="1"/>
  <c r="S82" i="2" s="1"/>
  <c r="S83" i="2" s="1"/>
  <c r="S84" i="2" s="1"/>
  <c r="S85" i="2" s="1"/>
  <c r="S86" i="2" l="1"/>
  <c r="S87" i="2" s="1"/>
  <c r="S88" i="2" s="1"/>
  <c r="S89" i="2" s="1"/>
  <c r="S90" i="2" s="1"/>
  <c r="S91" i="2" s="1"/>
  <c r="S92" i="2" s="1"/>
  <c r="S93" i="2" s="1"/>
  <c r="S94" i="2" s="1"/>
  <c r="S95" i="2" s="1"/>
  <c r="S96" i="2" s="1"/>
  <c r="S97" i="2" s="1"/>
  <c r="S98" i="2" s="1"/>
  <c r="S99" i="2" s="1"/>
  <c r="S100" i="2" s="1"/>
  <c r="S101" i="2" s="1"/>
  <c r="S102" i="2" s="1"/>
  <c r="S103" i="2" s="1"/>
  <c r="S104" i="2" s="1"/>
  <c r="S105" i="2" s="1"/>
  <c r="S106" i="2" s="1"/>
  <c r="S107" i="2" s="1"/>
  <c r="S108" i="2" s="1"/>
  <c r="S109" i="2" s="1"/>
  <c r="S110" i="2" s="1"/>
  <c r="S111" i="2" s="1"/>
  <c r="S112" i="2" s="1"/>
  <c r="S113" i="2" s="1"/>
  <c r="S114" i="2" s="1"/>
  <c r="S115" i="2" s="1"/>
  <c r="K3" i="2"/>
  <c r="K4" i="2" s="1"/>
  <c r="K5" i="2" s="1"/>
  <c r="K6" i="2" s="1"/>
  <c r="K7" i="2" s="1"/>
  <c r="K8" i="2" s="1"/>
  <c r="K9" i="2" s="1"/>
  <c r="K10" i="2" s="1"/>
  <c r="K11" i="2" s="1"/>
  <c r="K12" i="2" s="1"/>
  <c r="K13" i="2" s="1"/>
  <c r="K14" i="2" s="1"/>
  <c r="K15" i="2" s="1"/>
  <c r="K16" i="2" s="1"/>
  <c r="K17" i="2" s="1"/>
  <c r="K18" i="2" s="1"/>
  <c r="K19" i="2" s="1"/>
  <c r="K20" i="2" s="1"/>
  <c r="K21" i="2" s="1"/>
  <c r="K22" i="2" s="1"/>
  <c r="K23" i="2" s="1"/>
  <c r="K24" i="2" s="1"/>
  <c r="K25" i="2" s="1"/>
  <c r="K26" i="2" s="1"/>
  <c r="K27" i="2" s="1"/>
  <c r="K28" i="2" s="1"/>
  <c r="K29" i="2" s="1"/>
  <c r="K30" i="2" s="1"/>
  <c r="K31" i="2" s="1"/>
  <c r="K32" i="2" s="1"/>
  <c r="K33" i="2" s="1"/>
  <c r="K34" i="2" s="1"/>
  <c r="K35" i="2" s="1"/>
  <c r="K36" i="2" s="1"/>
  <c r="K37" i="2" s="1"/>
  <c r="K38" i="2" s="1"/>
  <c r="K39" i="2" s="1"/>
  <c r="K40" i="2" s="1"/>
  <c r="K41" i="2" s="1"/>
  <c r="K42" i="2" s="1"/>
  <c r="K43" i="2" s="1"/>
  <c r="K44" i="2" s="1"/>
  <c r="K45" i="2" s="1"/>
  <c r="K46" i="2" s="1"/>
  <c r="K47" i="2" s="1"/>
  <c r="K48" i="2" s="1"/>
  <c r="K49" i="2" s="1"/>
  <c r="K50" i="2" s="1"/>
  <c r="K51" i="2" s="1"/>
  <c r="K52" i="2" s="1"/>
  <c r="K53" i="2" s="1"/>
  <c r="K54" i="2" s="1"/>
  <c r="K55" i="2" s="1"/>
  <c r="K56" i="2" s="1"/>
  <c r="K57" i="2" s="1"/>
  <c r="K58" i="2" s="1"/>
  <c r="K59" i="2" s="1"/>
  <c r="K60" i="2" s="1"/>
  <c r="K61" i="2" s="1"/>
  <c r="K62" i="2" s="1"/>
  <c r="K63" i="2" s="1"/>
  <c r="K64" i="2" s="1"/>
  <c r="K65" i="2" s="1"/>
  <c r="K66" i="2" s="1"/>
  <c r="K67" i="2" s="1"/>
  <c r="K68" i="2" s="1"/>
  <c r="K69" i="2" s="1"/>
  <c r="K70" i="2" s="1"/>
  <c r="K71" i="2" s="1"/>
  <c r="K72" i="2" s="1"/>
  <c r="K73" i="2" s="1"/>
  <c r="K74" i="2" s="1"/>
  <c r="K75" i="2" s="1"/>
  <c r="K76" i="2" s="1"/>
  <c r="K77" i="2" s="1"/>
  <c r="K78" i="2" s="1"/>
  <c r="K79" i="2" s="1"/>
  <c r="K80" i="2" s="1"/>
  <c r="K81" i="2" s="1"/>
  <c r="K82" i="2" s="1"/>
  <c r="K83" i="2" s="1"/>
  <c r="K84" i="2" s="1"/>
  <c r="K85" i="2" s="1"/>
  <c r="K86" i="2" s="1"/>
  <c r="K87" i="2" s="1"/>
  <c r="K88" i="2" s="1"/>
  <c r="K89" i="2" s="1"/>
  <c r="K90" i="2" s="1"/>
  <c r="K91" i="2" s="1"/>
  <c r="K92" i="2" s="1"/>
  <c r="K93" i="2" s="1"/>
  <c r="K94" i="2" s="1"/>
  <c r="K95" i="2" s="1"/>
  <c r="K96" i="2" s="1"/>
  <c r="K97" i="2" s="1"/>
  <c r="K98" i="2" s="1"/>
  <c r="K99" i="2" s="1"/>
  <c r="K100" i="2" s="1"/>
  <c r="K101" i="2" s="1"/>
  <c r="K102" i="2" s="1"/>
  <c r="K103" i="2" s="1"/>
  <c r="K104" i="2" s="1"/>
  <c r="K105" i="2" s="1"/>
  <c r="K106" i="2" s="1"/>
  <c r="K107" i="2" s="1"/>
  <c r="K108" i="2" s="1"/>
  <c r="K109" i="2" s="1"/>
  <c r="K110" i="2" s="1"/>
  <c r="K111" i="2" s="1"/>
  <c r="K112" i="2" s="1"/>
  <c r="K113" i="2" s="1"/>
  <c r="K114" i="2" s="1"/>
  <c r="K115" i="2" s="1"/>
  <c r="C3" i="2"/>
  <c r="C4" i="2" s="1"/>
  <c r="C5" i="2" s="1"/>
  <c r="C6" i="2" s="1"/>
  <c r="C7" i="2" s="1"/>
  <c r="C8" i="2" s="1"/>
  <c r="C9" i="2" s="1"/>
  <c r="C10" i="2" s="1"/>
  <c r="C11" i="2" s="1"/>
  <c r="C12" i="2" s="1"/>
  <c r="C13" i="2" s="1"/>
  <c r="C14" i="2" s="1"/>
  <c r="C15" i="2" s="1"/>
  <c r="C16" i="2" s="1"/>
  <c r="C17" i="2" s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  <c r="C39" i="2" s="1"/>
  <c r="C40" i="2" s="1"/>
  <c r="C41" i="2" s="1"/>
  <c r="C42" i="2" s="1"/>
  <c r="C43" i="2" s="1"/>
  <c r="C44" i="2" s="1"/>
  <c r="C45" i="2" s="1"/>
  <c r="C46" i="2" s="1"/>
  <c r="C47" i="2" s="1"/>
  <c r="C48" i="2" s="1"/>
  <c r="C49" i="2" s="1"/>
  <c r="C50" i="2" s="1"/>
  <c r="C51" i="2" s="1"/>
  <c r="C52" i="2" s="1"/>
  <c r="C53" i="2" s="1"/>
  <c r="C54" i="2" s="1"/>
  <c r="C55" i="2" s="1"/>
  <c r="C56" i="2" s="1"/>
  <c r="C57" i="2" s="1"/>
  <c r="C58" i="2" s="1"/>
  <c r="C59" i="2" s="1"/>
  <c r="C60" i="2" s="1"/>
  <c r="C61" i="2" s="1"/>
  <c r="C62" i="2" s="1"/>
  <c r="C63" i="2" s="1"/>
  <c r="C64" i="2" s="1"/>
  <c r="C65" i="2" s="1"/>
  <c r="C66" i="2" s="1"/>
  <c r="C67" i="2" s="1"/>
  <c r="C68" i="2" s="1"/>
  <c r="C69" i="2" s="1"/>
  <c r="C70" i="2" s="1"/>
  <c r="C71" i="2" s="1"/>
  <c r="C72" i="2" s="1"/>
  <c r="C73" i="2" s="1"/>
  <c r="C74" i="2" s="1"/>
  <c r="C75" i="2" s="1"/>
  <c r="C76" i="2" s="1"/>
  <c r="C77" i="2" s="1"/>
  <c r="C78" i="2" s="1"/>
  <c r="C79" i="2" s="1"/>
  <c r="C80" i="2" s="1"/>
  <c r="C81" i="2" s="1"/>
  <c r="C82" i="2" s="1"/>
  <c r="C83" i="2" s="1"/>
  <c r="C84" i="2" s="1"/>
  <c r="C85" i="2" s="1"/>
  <c r="C86" i="2" s="1"/>
  <c r="C87" i="2" s="1"/>
  <c r="C88" i="2" s="1"/>
  <c r="C89" i="2" s="1"/>
  <c r="C90" i="2" s="1"/>
  <c r="C91" i="2" s="1"/>
  <c r="C92" i="2" s="1"/>
  <c r="C93" i="2" s="1"/>
  <c r="C94" i="2" s="1"/>
  <c r="C95" i="2" s="1"/>
  <c r="C96" i="2" s="1"/>
  <c r="C97" i="2" s="1"/>
  <c r="C98" i="2" s="1"/>
  <c r="C99" i="2" s="1"/>
  <c r="C100" i="2" s="1"/>
  <c r="C101" i="2" s="1"/>
  <c r="C102" i="2" s="1"/>
  <c r="C103" i="2" s="1"/>
  <c r="C104" i="2" s="1"/>
  <c r="C105" i="2" s="1"/>
  <c r="C106" i="2" s="1"/>
  <c r="C107" i="2" s="1"/>
  <c r="C108" i="2" s="1"/>
  <c r="C109" i="2" s="1"/>
  <c r="C110" i="2" s="1"/>
  <c r="C111" i="2" s="1"/>
  <c r="C112" i="2" s="1"/>
  <c r="C113" i="2" s="1"/>
  <c r="C114" i="2" s="1"/>
  <c r="C115" i="2" s="1"/>
  <c r="X3" i="2" l="1"/>
  <c r="X6" i="2"/>
  <c r="X49" i="2"/>
  <c r="X8" i="2"/>
  <c r="X37" i="2"/>
  <c r="X67" i="2"/>
  <c r="X14" i="2"/>
  <c r="X60" i="2"/>
  <c r="X61" i="2"/>
  <c r="X24" i="2"/>
  <c r="X5" i="2"/>
  <c r="X82" i="2"/>
  <c r="X80" i="2"/>
  <c r="X65" i="2"/>
  <c r="X40" i="2"/>
  <c r="X58" i="2"/>
  <c r="X16" i="2"/>
  <c r="X46" i="2"/>
  <c r="X63" i="2"/>
  <c r="X34" i="2"/>
  <c r="X43" i="2"/>
  <c r="X4" i="2"/>
  <c r="X45" i="2"/>
  <c r="X23" i="2"/>
  <c r="X51" i="2"/>
  <c r="X62" i="2"/>
  <c r="X68" i="2"/>
  <c r="X42" i="2"/>
  <c r="X73" i="2"/>
  <c r="X9" i="2"/>
  <c r="X77" i="2"/>
  <c r="X13" i="2"/>
  <c r="X55" i="2"/>
  <c r="X31" i="2"/>
  <c r="X25" i="2"/>
  <c r="X66" i="2"/>
  <c r="X72" i="2"/>
  <c r="X83" i="2"/>
  <c r="X30" i="2"/>
  <c r="X36" i="2"/>
  <c r="X71" i="2"/>
  <c r="X17" i="2"/>
  <c r="X20" i="2"/>
  <c r="X29" i="2"/>
  <c r="X69" i="2"/>
  <c r="X47" i="2"/>
  <c r="X28" i="2"/>
  <c r="X39" i="2"/>
  <c r="X22" i="2"/>
  <c r="X15" i="2"/>
  <c r="X50" i="2"/>
  <c r="X33" i="2"/>
  <c r="X11" i="2"/>
  <c r="X27" i="2"/>
  <c r="X56" i="2"/>
  <c r="X74" i="2"/>
  <c r="X41" i="2"/>
  <c r="X48" i="2"/>
  <c r="X19" i="2"/>
  <c r="X54" i="2"/>
  <c r="X12" i="2"/>
  <c r="X18" i="2"/>
  <c r="X76" i="2"/>
  <c r="X70" i="2"/>
  <c r="X44" i="2"/>
  <c r="X53" i="2"/>
  <c r="X81" i="2"/>
  <c r="X59" i="2"/>
  <c r="X64" i="2"/>
  <c r="X79" i="2"/>
  <c r="X52" i="2"/>
  <c r="X57" i="2"/>
  <c r="X35" i="2"/>
  <c r="X75" i="2"/>
  <c r="X7" i="2"/>
  <c r="X10" i="2"/>
  <c r="X78" i="2"/>
  <c r="X26" i="2"/>
  <c r="X21" i="2"/>
  <c r="X38" i="2"/>
  <c r="X32" i="2"/>
  <c r="AN101" i="1" l="1"/>
  <c r="X85" i="2" l="1"/>
  <c r="X86" i="2"/>
  <c r="X87" i="2"/>
  <c r="X88" i="2"/>
  <c r="X89" i="2"/>
  <c r="X90" i="2"/>
  <c r="X91" i="2"/>
  <c r="X92" i="2"/>
  <c r="X93" i="2"/>
  <c r="X94" i="2"/>
  <c r="X95" i="2"/>
  <c r="X96" i="2"/>
  <c r="X97" i="2"/>
  <c r="X98" i="2"/>
  <c r="X99" i="2"/>
  <c r="X100" i="2"/>
  <c r="X101" i="2"/>
  <c r="X102" i="2"/>
  <c r="X103" i="2"/>
  <c r="X104" i="2"/>
  <c r="X105" i="2"/>
  <c r="X106" i="2"/>
  <c r="X107" i="2"/>
  <c r="X108" i="2"/>
  <c r="X109" i="2"/>
  <c r="X110" i="2"/>
  <c r="X111" i="2"/>
  <c r="X112" i="2"/>
  <c r="X113" i="2"/>
  <c r="X114" i="2"/>
  <c r="X115" i="2"/>
  <c r="X84" i="2"/>
  <c r="P4" i="2"/>
  <c r="P5" i="2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3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3" i="2"/>
  <c r="AN82" i="1"/>
  <c r="V81" i="2" s="1"/>
  <c r="N95" i="2" l="1"/>
  <c r="N41" i="2"/>
  <c r="N94" i="2"/>
  <c r="N82" i="2"/>
  <c r="N97" i="2"/>
  <c r="N89" i="2"/>
  <c r="N77" i="2"/>
  <c r="AM4" i="1"/>
  <c r="AM5" i="1" s="1"/>
  <c r="N9" i="2"/>
  <c r="N47" i="2"/>
  <c r="N83" i="2"/>
  <c r="N114" i="2"/>
  <c r="N53" i="2"/>
  <c r="N13" i="2"/>
  <c r="N101" i="2"/>
  <c r="N106" i="2"/>
  <c r="N111" i="2"/>
  <c r="N100" i="2"/>
  <c r="N96" i="2"/>
  <c r="N88" i="2"/>
  <c r="N85" i="2"/>
  <c r="AN81" i="1"/>
  <c r="V80" i="2" s="1"/>
  <c r="N79" i="2"/>
  <c r="N80" i="2"/>
  <c r="N78" i="2"/>
  <c r="N72" i="2"/>
  <c r="N70" i="2"/>
  <c r="N67" i="2"/>
  <c r="AN84" i="1"/>
  <c r="V83" i="2" s="1"/>
  <c r="AN77" i="1"/>
  <c r="V76" i="2" s="1"/>
  <c r="AN83" i="1"/>
  <c r="V82" i="2" s="1"/>
  <c r="AN80" i="1"/>
  <c r="V79" i="2" s="1"/>
  <c r="AN78" i="1"/>
  <c r="V77" i="2" s="1"/>
  <c r="N32" i="2"/>
  <c r="N19" i="2"/>
  <c r="AJ74" i="1"/>
  <c r="F73" i="2" s="1"/>
  <c r="AN79" i="1"/>
  <c r="V78" i="2" s="1"/>
  <c r="AN38" i="1"/>
  <c r="V37" i="2" s="1"/>
  <c r="AN85" i="1"/>
  <c r="V84" i="2" s="1"/>
  <c r="N36" i="2"/>
  <c r="AJ37" i="1"/>
  <c r="F36" i="2" s="1"/>
  <c r="N27" i="2"/>
  <c r="AJ70" i="1"/>
  <c r="F69" i="2" s="1"/>
  <c r="N56" i="2"/>
  <c r="AJ54" i="1"/>
  <c r="F53" i="2" s="1"/>
  <c r="AJ46" i="1"/>
  <c r="F45" i="2" s="1"/>
  <c r="N33" i="2"/>
  <c r="N8" i="2"/>
  <c r="N112" i="2"/>
  <c r="N71" i="2"/>
  <c r="N24" i="2"/>
  <c r="N51" i="2"/>
  <c r="AN51" i="1"/>
  <c r="V50" i="2" s="1"/>
  <c r="N107" i="2"/>
  <c r="AJ103" i="1"/>
  <c r="F102" i="2" s="1"/>
  <c r="N99" i="2"/>
  <c r="AJ95" i="1"/>
  <c r="F94" i="2" s="1"/>
  <c r="AJ111" i="1"/>
  <c r="F110" i="2" s="1"/>
  <c r="AN90" i="1"/>
  <c r="V89" i="2" s="1"/>
  <c r="AN66" i="1"/>
  <c r="V65" i="2" s="1"/>
  <c r="AJ62" i="1"/>
  <c r="F61" i="2" s="1"/>
  <c r="N16" i="2"/>
  <c r="AJ79" i="1"/>
  <c r="F78" i="2" s="1"/>
  <c r="AJ78" i="1"/>
  <c r="F77" i="2" s="1"/>
  <c r="AJ71" i="1"/>
  <c r="F70" i="2" s="1"/>
  <c r="AJ63" i="1"/>
  <c r="F62" i="2" s="1"/>
  <c r="N93" i="2"/>
  <c r="AJ110" i="1"/>
  <c r="F109" i="2" s="1"/>
  <c r="N40" i="2"/>
  <c r="N39" i="2"/>
  <c r="AN10" i="1"/>
  <c r="V9" i="2" s="1"/>
  <c r="N31" i="2"/>
  <c r="N23" i="2"/>
  <c r="AJ11" i="1"/>
  <c r="F10" i="2" s="1"/>
  <c r="N7" i="2"/>
  <c r="AJ115" i="1"/>
  <c r="F114" i="2" s="1"/>
  <c r="AJ14" i="1"/>
  <c r="F13" i="2" s="1"/>
  <c r="N92" i="2"/>
  <c r="N84" i="2"/>
  <c r="N76" i="2"/>
  <c r="N68" i="2"/>
  <c r="N60" i="2"/>
  <c r="AJ22" i="1"/>
  <c r="F21" i="2" s="1"/>
  <c r="AJ6" i="1"/>
  <c r="F5" i="2" s="1"/>
  <c r="AN96" i="1"/>
  <c r="V95" i="2" s="1"/>
  <c r="AJ30" i="1"/>
  <c r="F29" i="2" s="1"/>
  <c r="AN72" i="1"/>
  <c r="V71" i="2" s="1"/>
  <c r="N115" i="2"/>
  <c r="AJ107" i="1"/>
  <c r="F106" i="2" s="1"/>
  <c r="N104" i="2"/>
  <c r="AN104" i="1"/>
  <c r="V103" i="2" s="1"/>
  <c r="N103" i="2"/>
  <c r="AN103" i="1"/>
  <c r="V102" i="2" s="1"/>
  <c r="AJ102" i="1"/>
  <c r="F101" i="2" s="1"/>
  <c r="AJ99" i="1"/>
  <c r="F98" i="2" s="1"/>
  <c r="AJ96" i="1"/>
  <c r="F95" i="2" s="1"/>
  <c r="AJ94" i="1"/>
  <c r="F93" i="2" s="1"/>
  <c r="N91" i="2"/>
  <c r="AJ87" i="1"/>
  <c r="F86" i="2" s="1"/>
  <c r="AN88" i="1"/>
  <c r="V87" i="2" s="1"/>
  <c r="N87" i="2"/>
  <c r="AJ86" i="1"/>
  <c r="F85" i="2" s="1"/>
  <c r="AJ83" i="1"/>
  <c r="F82" i="2" s="1"/>
  <c r="AN71" i="1"/>
  <c r="V70" i="2" s="1"/>
  <c r="AJ67" i="1"/>
  <c r="F66" i="2" s="1"/>
  <c r="AJ65" i="1"/>
  <c r="F64" i="2" s="1"/>
  <c r="AJ64" i="1"/>
  <c r="F63" i="2" s="1"/>
  <c r="AN64" i="1"/>
  <c r="V63" i="2" s="1"/>
  <c r="N63" i="2"/>
  <c r="AN63" i="1"/>
  <c r="V62" i="2" s="1"/>
  <c r="N59" i="2"/>
  <c r="AJ59" i="1"/>
  <c r="F58" i="2" s="1"/>
  <c r="AN56" i="1"/>
  <c r="V55" i="2" s="1"/>
  <c r="AJ56" i="1"/>
  <c r="F55" i="2" s="1"/>
  <c r="N55" i="2"/>
  <c r="AJ55" i="1"/>
  <c r="F54" i="2" s="1"/>
  <c r="N48" i="2"/>
  <c r="N45" i="2"/>
  <c r="N43" i="2"/>
  <c r="AN39" i="1"/>
  <c r="V38" i="2" s="1"/>
  <c r="N35" i="2"/>
  <c r="N15" i="2"/>
  <c r="AJ13" i="1"/>
  <c r="F12" i="2" s="1"/>
  <c r="N12" i="2"/>
  <c r="N11" i="2"/>
  <c r="AN8" i="1"/>
  <c r="V7" i="2" s="1"/>
  <c r="AJ7" i="1"/>
  <c r="F6" i="2" s="1"/>
  <c r="N4" i="2"/>
  <c r="N3" i="2"/>
  <c r="AJ29" i="1"/>
  <c r="F28" i="2" s="1"/>
  <c r="AJ61" i="1"/>
  <c r="F60" i="2" s="1"/>
  <c r="AN58" i="1"/>
  <c r="V57" i="2" s="1"/>
  <c r="AJ36" i="1"/>
  <c r="F35" i="2" s="1"/>
  <c r="AN30" i="1"/>
  <c r="V29" i="2" s="1"/>
  <c r="AN22" i="1"/>
  <c r="V21" i="2" s="1"/>
  <c r="AN14" i="1"/>
  <c r="V13" i="2" s="1"/>
  <c r="AJ12" i="1"/>
  <c r="F11" i="2" s="1"/>
  <c r="AN6" i="1"/>
  <c r="V5" i="2" s="1"/>
  <c r="AN54" i="1"/>
  <c r="V53" i="2" s="1"/>
  <c r="AN46" i="1"/>
  <c r="V45" i="2" s="1"/>
  <c r="AJ53" i="1"/>
  <c r="F52" i="2" s="1"/>
  <c r="AN74" i="1"/>
  <c r="V73" i="2" s="1"/>
  <c r="AN42" i="1"/>
  <c r="V41" i="2" s="1"/>
  <c r="N6" i="2"/>
  <c r="AN9" i="1"/>
  <c r="V8" i="2" s="1"/>
  <c r="N73" i="2"/>
  <c r="N49" i="2"/>
  <c r="AK4" i="1"/>
  <c r="AJ9" i="1"/>
  <c r="F8" i="2" s="1"/>
  <c r="N61" i="2"/>
  <c r="N64" i="2"/>
  <c r="AN106" i="1"/>
  <c r="V105" i="2" s="1"/>
  <c r="AN98" i="1"/>
  <c r="V97" i="2" s="1"/>
  <c r="N81" i="2"/>
  <c r="N10" i="2"/>
  <c r="AN95" i="1"/>
  <c r="V94" i="2" s="1"/>
  <c r="AN55" i="1"/>
  <c r="V54" i="2" s="1"/>
  <c r="AN23" i="1"/>
  <c r="V22" i="2" s="1"/>
  <c r="AJ5" i="1"/>
  <c r="F4" i="2" s="1"/>
  <c r="AJ45" i="1"/>
  <c r="F44" i="2" s="1"/>
  <c r="AJ21" i="1"/>
  <c r="F20" i="2" s="1"/>
  <c r="N54" i="2"/>
  <c r="N105" i="2"/>
  <c r="AJ69" i="1"/>
  <c r="F68" i="2" s="1"/>
  <c r="AN113" i="1"/>
  <c r="V112" i="2" s="1"/>
  <c r="AN107" i="1"/>
  <c r="V106" i="2" s="1"/>
  <c r="AJ105" i="1"/>
  <c r="F104" i="2" s="1"/>
  <c r="AJ97" i="1"/>
  <c r="F96" i="2" s="1"/>
  <c r="AJ81" i="1"/>
  <c r="F80" i="2" s="1"/>
  <c r="AJ73" i="1"/>
  <c r="F72" i="2" s="1"/>
  <c r="AJ57" i="1"/>
  <c r="F56" i="2" s="1"/>
  <c r="N98" i="2"/>
  <c r="N66" i="2"/>
  <c r="N58" i="2"/>
  <c r="AN67" i="1"/>
  <c r="V66" i="2" s="1"/>
  <c r="AJ109" i="1"/>
  <c r="F108" i="2" s="1"/>
  <c r="AJ101" i="1"/>
  <c r="F100" i="2" s="1"/>
  <c r="AJ77" i="1"/>
  <c r="F76" i="2" s="1"/>
  <c r="N102" i="2"/>
  <c r="N62" i="2"/>
  <c r="AN105" i="1"/>
  <c r="V104" i="2" s="1"/>
  <c r="AN97" i="1"/>
  <c r="V96" i="2" s="1"/>
  <c r="AN89" i="1"/>
  <c r="V88" i="2" s="1"/>
  <c r="AN73" i="1"/>
  <c r="V72" i="2" s="1"/>
  <c r="AN65" i="1"/>
  <c r="V64" i="2" s="1"/>
  <c r="AN57" i="1"/>
  <c r="V56" i="2" s="1"/>
  <c r="AJ88" i="1"/>
  <c r="F87" i="2" s="1"/>
  <c r="AJ76" i="1"/>
  <c r="F75" i="2" s="1"/>
  <c r="AJ68" i="1"/>
  <c r="F67" i="2" s="1"/>
  <c r="AJ93" i="1"/>
  <c r="F92" i="2" s="1"/>
  <c r="AJ85" i="1"/>
  <c r="F84" i="2" s="1"/>
  <c r="N86" i="2"/>
  <c r="AN110" i="1"/>
  <c r="V109" i="2" s="1"/>
  <c r="AN102" i="1"/>
  <c r="V101" i="2" s="1"/>
  <c r="AJ100" i="1"/>
  <c r="F99" i="2" s="1"/>
  <c r="AN94" i="1"/>
  <c r="V93" i="2" s="1"/>
  <c r="AN86" i="1"/>
  <c r="V85" i="2" s="1"/>
  <c r="AN70" i="1"/>
  <c r="V69" i="2" s="1"/>
  <c r="AN62" i="1"/>
  <c r="V61" i="2" s="1"/>
  <c r="N38" i="2"/>
  <c r="N30" i="2"/>
  <c r="N22" i="2"/>
  <c r="N14" i="2"/>
  <c r="N46" i="2"/>
  <c r="AN41" i="1"/>
  <c r="V40" i="2" s="1"/>
  <c r="AJ39" i="1"/>
  <c r="F38" i="2" s="1"/>
  <c r="AN33" i="1"/>
  <c r="V32" i="2" s="1"/>
  <c r="AJ31" i="1"/>
  <c r="F30" i="2" s="1"/>
  <c r="AN25" i="1"/>
  <c r="V24" i="2" s="1"/>
  <c r="AJ23" i="1"/>
  <c r="F22" i="2" s="1"/>
  <c r="AN17" i="1"/>
  <c r="V16" i="2" s="1"/>
  <c r="AJ15" i="1"/>
  <c r="F14" i="2" s="1"/>
  <c r="AN49" i="1"/>
  <c r="V48" i="2" s="1"/>
  <c r="AJ47" i="1"/>
  <c r="F46" i="2" s="1"/>
  <c r="AJ32" i="1"/>
  <c r="F31" i="2" s="1"/>
  <c r="AJ17" i="1"/>
  <c r="F16" i="2" s="1"/>
  <c r="AN40" i="1"/>
  <c r="V39" i="2" s="1"/>
  <c r="N34" i="2"/>
  <c r="AN32" i="1"/>
  <c r="V31" i="2" s="1"/>
  <c r="N26" i="2"/>
  <c r="AN24" i="1"/>
  <c r="V23" i="2" s="1"/>
  <c r="N18" i="2"/>
  <c r="AN16" i="1"/>
  <c r="V15" i="2" s="1"/>
  <c r="N50" i="2"/>
  <c r="AN48" i="1"/>
  <c r="V47" i="2" s="1"/>
  <c r="N42" i="2"/>
  <c r="AN43" i="1"/>
  <c r="V42" i="2" s="1"/>
  <c r="AJ33" i="1"/>
  <c r="F32" i="2" s="1"/>
  <c r="AJ25" i="1"/>
  <c r="F24" i="2" s="1"/>
  <c r="AJ49" i="1"/>
  <c r="F48" i="2" s="1"/>
  <c r="AJ35" i="1"/>
  <c r="F34" i="2" s="1"/>
  <c r="AJ27" i="1"/>
  <c r="F26" i="2" s="1"/>
  <c r="AJ19" i="1"/>
  <c r="F18" i="2" s="1"/>
  <c r="AJ51" i="1"/>
  <c r="F50" i="2" s="1"/>
  <c r="AJ43" i="1"/>
  <c r="F42" i="2" s="1"/>
  <c r="AN31" i="1"/>
  <c r="V30" i="2" s="1"/>
  <c r="AJ41" i="1"/>
  <c r="F40" i="2" s="1"/>
  <c r="AN34" i="1"/>
  <c r="V33" i="2" s="1"/>
  <c r="N28" i="2"/>
  <c r="AN26" i="1"/>
  <c r="V25" i="2" s="1"/>
  <c r="N20" i="2"/>
  <c r="AN18" i="1"/>
  <c r="V17" i="2" s="1"/>
  <c r="AJ16" i="1"/>
  <c r="F15" i="2" s="1"/>
  <c r="N52" i="2"/>
  <c r="AN50" i="1"/>
  <c r="V49" i="2" s="1"/>
  <c r="N44" i="2"/>
  <c r="AJ28" i="1"/>
  <c r="F27" i="2" s="1"/>
  <c r="AJ20" i="1"/>
  <c r="F19" i="2" s="1"/>
  <c r="AJ108" i="1"/>
  <c r="F107" i="2" s="1"/>
  <c r="AJ92" i="1"/>
  <c r="F91" i="2" s="1"/>
  <c r="AJ84" i="1"/>
  <c r="F83" i="2" s="1"/>
  <c r="AJ60" i="1"/>
  <c r="F59" i="2" s="1"/>
  <c r="AJ52" i="1"/>
  <c r="F51" i="2" s="1"/>
  <c r="AJ44" i="1"/>
  <c r="F43" i="2" s="1"/>
  <c r="AN35" i="1"/>
  <c r="V34" i="2" s="1"/>
  <c r="N29" i="2"/>
  <c r="AN27" i="1"/>
  <c r="V26" i="2" s="1"/>
  <c r="N21" i="2"/>
  <c r="AN19" i="1"/>
  <c r="V18" i="2" s="1"/>
  <c r="AN11" i="1"/>
  <c r="V10" i="2" s="1"/>
  <c r="N5" i="2"/>
  <c r="AN99" i="1"/>
  <c r="V98" i="2" s="1"/>
  <c r="AJ89" i="1"/>
  <c r="F88" i="2" s="1"/>
  <c r="N69" i="2"/>
  <c r="AN59" i="1"/>
  <c r="V58" i="2" s="1"/>
  <c r="AN37" i="1"/>
  <c r="V36" i="2" s="1"/>
  <c r="AN29" i="1"/>
  <c r="V28" i="2" s="1"/>
  <c r="AN21" i="1"/>
  <c r="V20" i="2" s="1"/>
  <c r="V100" i="2"/>
  <c r="AN93" i="1"/>
  <c r="V92" i="2" s="1"/>
  <c r="AN75" i="1"/>
  <c r="V74" i="2" s="1"/>
  <c r="AJ40" i="1"/>
  <c r="F39" i="2" s="1"/>
  <c r="AJ24" i="1"/>
  <c r="F23" i="2" s="1"/>
  <c r="AJ8" i="1"/>
  <c r="F7" i="2" s="1"/>
  <c r="AJ104" i="1"/>
  <c r="F103" i="2" s="1"/>
  <c r="AJ80" i="1"/>
  <c r="F79" i="2" s="1"/>
  <c r="AJ72" i="1"/>
  <c r="F71" i="2" s="1"/>
  <c r="AJ48" i="1"/>
  <c r="F47" i="2" s="1"/>
  <c r="AN13" i="1"/>
  <c r="V12" i="2" s="1"/>
  <c r="AN5" i="1"/>
  <c r="V4" i="2" s="1"/>
  <c r="AN109" i="1"/>
  <c r="V108" i="2" s="1"/>
  <c r="AN61" i="1"/>
  <c r="V60" i="2" s="1"/>
  <c r="AN53" i="1"/>
  <c r="V52" i="2" s="1"/>
  <c r="AN45" i="1"/>
  <c r="V44" i="2" s="1"/>
  <c r="N25" i="2"/>
  <c r="N17" i="2"/>
  <c r="AN15" i="1"/>
  <c r="V14" i="2" s="1"/>
  <c r="AN7" i="1"/>
  <c r="V6" i="2" s="1"/>
  <c r="N113" i="2"/>
  <c r="AN87" i="1"/>
  <c r="V86" i="2" s="1"/>
  <c r="N65" i="2"/>
  <c r="N57" i="2"/>
  <c r="AN47" i="1"/>
  <c r="V46" i="2" s="1"/>
  <c r="AN69" i="1"/>
  <c r="V68" i="2" s="1"/>
  <c r="AN91" i="1"/>
  <c r="V90" i="2" s="1"/>
  <c r="AJ42" i="1"/>
  <c r="F41" i="2" s="1"/>
  <c r="AN36" i="1"/>
  <c r="V35" i="2" s="1"/>
  <c r="AJ34" i="1"/>
  <c r="F33" i="2" s="1"/>
  <c r="AN28" i="1"/>
  <c r="V27" i="2" s="1"/>
  <c r="AJ26" i="1"/>
  <c r="F25" i="2" s="1"/>
  <c r="AN20" i="1"/>
  <c r="V19" i="2" s="1"/>
  <c r="AJ18" i="1"/>
  <c r="F17" i="2" s="1"/>
  <c r="AN12" i="1"/>
  <c r="V11" i="2" s="1"/>
  <c r="AJ10" i="1"/>
  <c r="F9" i="2" s="1"/>
  <c r="AN108" i="1"/>
  <c r="V107" i="2" s="1"/>
  <c r="AJ106" i="1"/>
  <c r="F105" i="2" s="1"/>
  <c r="AN100" i="1"/>
  <c r="V99" i="2" s="1"/>
  <c r="AJ98" i="1"/>
  <c r="F97" i="2" s="1"/>
  <c r="AN92" i="1"/>
  <c r="V91" i="2" s="1"/>
  <c r="AJ90" i="1"/>
  <c r="F89" i="2" s="1"/>
  <c r="AJ82" i="1"/>
  <c r="F81" i="2" s="1"/>
  <c r="AN68" i="1"/>
  <c r="V67" i="2" s="1"/>
  <c r="AJ66" i="1"/>
  <c r="F65" i="2" s="1"/>
  <c r="AN60" i="1"/>
  <c r="V59" i="2" s="1"/>
  <c r="AJ58" i="1"/>
  <c r="F57" i="2" s="1"/>
  <c r="AN52" i="1"/>
  <c r="V51" i="2" s="1"/>
  <c r="AJ50" i="1"/>
  <c r="F49" i="2" s="1"/>
  <c r="AN44" i="1"/>
  <c r="V43" i="2" s="1"/>
  <c r="N75" i="2"/>
  <c r="AJ91" i="1"/>
  <c r="F90" i="2" s="1"/>
  <c r="N90" i="2"/>
  <c r="N74" i="2"/>
  <c r="N108" i="2"/>
  <c r="AN76" i="1"/>
  <c r="V75" i="2" s="1"/>
  <c r="AJ75" i="1"/>
  <c r="F74" i="2" s="1"/>
  <c r="AN116" i="1"/>
  <c r="V115" i="2" s="1"/>
  <c r="AJ116" i="1"/>
  <c r="F115" i="2" s="1"/>
  <c r="AN115" i="1"/>
  <c r="V114" i="2" s="1"/>
  <c r="AJ114" i="1"/>
  <c r="F113" i="2" s="1"/>
  <c r="AN114" i="1"/>
  <c r="V113" i="2" s="1"/>
  <c r="AJ113" i="1"/>
  <c r="F112" i="2" s="1"/>
  <c r="AJ112" i="1"/>
  <c r="F111" i="2" s="1"/>
  <c r="AN112" i="1"/>
  <c r="V111" i="2" s="1"/>
  <c r="N110" i="2"/>
  <c r="AN111" i="1"/>
  <c r="V110" i="2" s="1"/>
  <c r="N109" i="2"/>
  <c r="AO4" i="1" l="1"/>
  <c r="AO5" i="1" s="1"/>
  <c r="AO6" i="1" s="1"/>
  <c r="AO7" i="1" s="1"/>
  <c r="AO8" i="1" s="1"/>
  <c r="AO9" i="1" s="1"/>
  <c r="AO10" i="1" s="1"/>
  <c r="AM6" i="1"/>
  <c r="AM7" i="1" s="1"/>
  <c r="AM8" i="1" s="1"/>
  <c r="AM9" i="1" s="1"/>
  <c r="AM10" i="1" s="1"/>
  <c r="AM11" i="1" s="1"/>
  <c r="F3" i="2"/>
  <c r="AK5" i="1"/>
  <c r="AK6" i="1" s="1"/>
  <c r="AK7" i="1" s="1"/>
  <c r="AK8" i="1" s="1"/>
  <c r="AK9" i="1" s="1"/>
  <c r="AK10" i="1" s="1"/>
  <c r="AJ38" i="1"/>
  <c r="F37" i="2" s="1"/>
  <c r="N37" i="2"/>
  <c r="V3" i="2"/>
  <c r="O3" i="2"/>
  <c r="W3" i="2" l="1"/>
  <c r="O4" i="2"/>
  <c r="G3" i="2"/>
  <c r="G4" i="2"/>
  <c r="W4" i="2" l="1"/>
  <c r="O5" i="2"/>
  <c r="G5" i="2"/>
  <c r="W5" i="2" l="1"/>
  <c r="G6" i="2"/>
  <c r="W6" i="2" l="1"/>
  <c r="O6" i="2"/>
  <c r="G7" i="2"/>
  <c r="W7" i="2" l="1"/>
  <c r="O7" i="2"/>
  <c r="G8" i="2"/>
  <c r="W8" i="2" l="1"/>
  <c r="O8" i="2"/>
  <c r="AK11" i="1"/>
  <c r="G9" i="2"/>
  <c r="W9" i="2" l="1"/>
  <c r="AO11" i="1"/>
  <c r="O9" i="2"/>
  <c r="AK12" i="1"/>
  <c r="G10" i="2"/>
  <c r="W10" i="2" l="1"/>
  <c r="AO12" i="1"/>
  <c r="O10" i="2"/>
  <c r="AM12" i="1"/>
  <c r="AK13" i="1"/>
  <c r="G11" i="2"/>
  <c r="AO13" i="1" l="1"/>
  <c r="W11" i="2"/>
  <c r="O11" i="2"/>
  <c r="AM13" i="1"/>
  <c r="AK14" i="1"/>
  <c r="G12" i="2"/>
  <c r="AO14" i="1" l="1"/>
  <c r="W12" i="2"/>
  <c r="AM14" i="1"/>
  <c r="O12" i="2"/>
  <c r="AK15" i="1"/>
  <c r="G13" i="2"/>
  <c r="AO15" i="1" l="1"/>
  <c r="W13" i="2"/>
  <c r="AM15" i="1"/>
  <c r="O13" i="2"/>
  <c r="AK16" i="1"/>
  <c r="AK17" i="1" s="1"/>
  <c r="G14" i="2"/>
  <c r="W14" i="2" l="1"/>
  <c r="AO16" i="1"/>
  <c r="O14" i="2"/>
  <c r="AM16" i="1"/>
  <c r="G15" i="2"/>
  <c r="AO17" i="1" l="1"/>
  <c r="W15" i="2"/>
  <c r="AM17" i="1"/>
  <c r="AM18" i="1" s="1"/>
  <c r="O15" i="2"/>
  <c r="AK18" i="1"/>
  <c r="AK19" i="1" s="1"/>
  <c r="G16" i="2"/>
  <c r="AO18" i="1" l="1"/>
  <c r="W16" i="2"/>
  <c r="O16" i="2"/>
  <c r="G17" i="2"/>
  <c r="AO19" i="1" l="1"/>
  <c r="W17" i="2"/>
  <c r="AM19" i="1"/>
  <c r="O17" i="2"/>
  <c r="AK20" i="1"/>
  <c r="G18" i="2"/>
  <c r="AO20" i="1" l="1"/>
  <c r="W18" i="2"/>
  <c r="AM20" i="1"/>
  <c r="O18" i="2"/>
  <c r="AK21" i="1"/>
  <c r="G19" i="2"/>
  <c r="AO21" i="1" l="1"/>
  <c r="W19" i="2"/>
  <c r="AM21" i="1"/>
  <c r="O19" i="2"/>
  <c r="AK22" i="1"/>
  <c r="G20" i="2"/>
  <c r="AO22" i="1" l="1"/>
  <c r="W20" i="2"/>
  <c r="AM22" i="1"/>
  <c r="O20" i="2"/>
  <c r="AK23" i="1"/>
  <c r="AK24" i="1" s="1"/>
  <c r="G21" i="2"/>
  <c r="AO23" i="1" l="1"/>
  <c r="W21" i="2"/>
  <c r="AM23" i="1"/>
  <c r="O21" i="2"/>
  <c r="G22" i="2"/>
  <c r="AO24" i="1" l="1"/>
  <c r="W22" i="2"/>
  <c r="AM24" i="1"/>
  <c r="O22" i="2"/>
  <c r="AK25" i="1"/>
  <c r="G23" i="2"/>
  <c r="AO25" i="1" l="1"/>
  <c r="W23" i="2"/>
  <c r="AM25" i="1"/>
  <c r="O23" i="2"/>
  <c r="AK26" i="1"/>
  <c r="AK27" i="1" s="1"/>
  <c r="G24" i="2"/>
  <c r="AO26" i="1" l="1"/>
  <c r="W24" i="2"/>
  <c r="AM26" i="1"/>
  <c r="O24" i="2"/>
  <c r="G25" i="2"/>
  <c r="AO27" i="1" l="1"/>
  <c r="W25" i="2"/>
  <c r="AM27" i="1"/>
  <c r="O25" i="2"/>
  <c r="G26" i="2"/>
  <c r="AK28" i="1"/>
  <c r="AO28" i="1" l="1"/>
  <c r="W26" i="2"/>
  <c r="AM28" i="1"/>
  <c r="O26" i="2"/>
  <c r="G27" i="2"/>
  <c r="AK29" i="1"/>
  <c r="AO29" i="1" l="1"/>
  <c r="W27" i="2"/>
  <c r="AM29" i="1"/>
  <c r="O27" i="2"/>
  <c r="AK30" i="1"/>
  <c r="G28" i="2"/>
  <c r="AO30" i="1" l="1"/>
  <c r="W28" i="2"/>
  <c r="AM30" i="1"/>
  <c r="O28" i="2"/>
  <c r="AK31" i="1"/>
  <c r="G29" i="2"/>
  <c r="AO31" i="1" l="1"/>
  <c r="W29" i="2"/>
  <c r="AM31" i="1"/>
  <c r="O29" i="2"/>
  <c r="AK32" i="1"/>
  <c r="G30" i="2"/>
  <c r="AO32" i="1" l="1"/>
  <c r="W30" i="2"/>
  <c r="AM32" i="1"/>
  <c r="O30" i="2"/>
  <c r="AK33" i="1"/>
  <c r="G31" i="2"/>
  <c r="AO33" i="1" l="1"/>
  <c r="W31" i="2"/>
  <c r="AM33" i="1"/>
  <c r="O31" i="2"/>
  <c r="AK34" i="1"/>
  <c r="G32" i="2"/>
  <c r="AO34" i="1" l="1"/>
  <c r="W32" i="2"/>
  <c r="AM34" i="1"/>
  <c r="O32" i="2"/>
  <c r="AK35" i="1"/>
  <c r="G33" i="2"/>
  <c r="AO35" i="1" l="1"/>
  <c r="W33" i="2"/>
  <c r="AM35" i="1"/>
  <c r="O33" i="2"/>
  <c r="AK36" i="1"/>
  <c r="G34" i="2"/>
  <c r="AO36" i="1" l="1"/>
  <c r="W34" i="2"/>
  <c r="AM36" i="1"/>
  <c r="O34" i="2"/>
  <c r="AK37" i="1"/>
  <c r="G35" i="2"/>
  <c r="AO37" i="1" l="1"/>
  <c r="W35" i="2"/>
  <c r="AM37" i="1"/>
  <c r="O35" i="2"/>
  <c r="AK38" i="1"/>
  <c r="G36" i="2"/>
  <c r="AO38" i="1" l="1"/>
  <c r="W36" i="2"/>
  <c r="AM38" i="1"/>
  <c r="O36" i="2"/>
  <c r="AK39" i="1"/>
  <c r="G37" i="2"/>
  <c r="W37" i="2" l="1"/>
  <c r="AO39" i="1"/>
  <c r="AM39" i="1"/>
  <c r="O37" i="2"/>
  <c r="AK40" i="1"/>
  <c r="G38" i="2"/>
  <c r="AO40" i="1" l="1"/>
  <c r="W38" i="2"/>
  <c r="AM40" i="1"/>
  <c r="O38" i="2"/>
  <c r="AK41" i="1"/>
  <c r="G39" i="2"/>
  <c r="AO41" i="1" l="1"/>
  <c r="W39" i="2"/>
  <c r="AM41" i="1"/>
  <c r="O39" i="2"/>
  <c r="AK42" i="1"/>
  <c r="G40" i="2"/>
  <c r="AO42" i="1" l="1"/>
  <c r="W40" i="2"/>
  <c r="AM42" i="1"/>
  <c r="O40" i="2"/>
  <c r="AK43" i="1"/>
  <c r="G41" i="2"/>
  <c r="AO43" i="1" l="1"/>
  <c r="W41" i="2"/>
  <c r="AM43" i="1"/>
  <c r="O41" i="2"/>
  <c r="AK44" i="1"/>
  <c r="G42" i="2"/>
  <c r="AO44" i="1" l="1"/>
  <c r="W42" i="2"/>
  <c r="AM44" i="1"/>
  <c r="O42" i="2"/>
  <c r="AK45" i="1"/>
  <c r="G43" i="2"/>
  <c r="AO45" i="1" l="1"/>
  <c r="W43" i="2"/>
  <c r="AM45" i="1"/>
  <c r="O43" i="2"/>
  <c r="AK46" i="1"/>
  <c r="G44" i="2"/>
  <c r="AO46" i="1" l="1"/>
  <c r="W44" i="2"/>
  <c r="AM46" i="1"/>
  <c r="O44" i="2"/>
  <c r="AK47" i="1"/>
  <c r="G45" i="2"/>
  <c r="AO47" i="1" l="1"/>
  <c r="W45" i="2"/>
  <c r="AM47" i="1"/>
  <c r="O45" i="2"/>
  <c r="AK48" i="1"/>
  <c r="G46" i="2"/>
  <c r="AO48" i="1" l="1"/>
  <c r="W46" i="2"/>
  <c r="AM48" i="1"/>
  <c r="O46" i="2"/>
  <c r="AK49" i="1"/>
  <c r="G47" i="2"/>
  <c r="AO49" i="1" l="1"/>
  <c r="W47" i="2"/>
  <c r="O47" i="2"/>
  <c r="AM49" i="1"/>
  <c r="AK50" i="1"/>
  <c r="G48" i="2"/>
  <c r="AO50" i="1" l="1"/>
  <c r="W48" i="2"/>
  <c r="AM50" i="1"/>
  <c r="O48" i="2"/>
  <c r="AK51" i="1"/>
  <c r="G49" i="2"/>
  <c r="AO51" i="1" l="1"/>
  <c r="W49" i="2"/>
  <c r="O49" i="2"/>
  <c r="AM51" i="1"/>
  <c r="AK52" i="1"/>
  <c r="G50" i="2"/>
  <c r="AO52" i="1" l="1"/>
  <c r="W50" i="2"/>
  <c r="AM52" i="1"/>
  <c r="O50" i="2"/>
  <c r="AK53" i="1"/>
  <c r="G51" i="2"/>
  <c r="AO53" i="1" l="1"/>
  <c r="W51" i="2"/>
  <c r="AM53" i="1"/>
  <c r="O51" i="2"/>
  <c r="AK54" i="1"/>
  <c r="G52" i="2"/>
  <c r="AO54" i="1" l="1"/>
  <c r="W52" i="2"/>
  <c r="AM54" i="1"/>
  <c r="O52" i="2"/>
  <c r="AK55" i="1"/>
  <c r="G53" i="2"/>
  <c r="AO55" i="1" l="1"/>
  <c r="W53" i="2"/>
  <c r="AM55" i="1"/>
  <c r="O53" i="2"/>
  <c r="AK56" i="1"/>
  <c r="G54" i="2"/>
  <c r="AO56" i="1" l="1"/>
  <c r="W54" i="2"/>
  <c r="AM56" i="1"/>
  <c r="O54" i="2"/>
  <c r="AK57" i="1"/>
  <c r="G55" i="2"/>
  <c r="AO57" i="1" l="1"/>
  <c r="W55" i="2"/>
  <c r="AM57" i="1"/>
  <c r="O55" i="2"/>
  <c r="AK58" i="1"/>
  <c r="G56" i="2"/>
  <c r="AO58" i="1" l="1"/>
  <c r="W56" i="2"/>
  <c r="AM58" i="1"/>
  <c r="O56" i="2"/>
  <c r="AK59" i="1"/>
  <c r="G57" i="2"/>
  <c r="AO59" i="1" l="1"/>
  <c r="W57" i="2"/>
  <c r="AM59" i="1"/>
  <c r="O57" i="2"/>
  <c r="AK60" i="1"/>
  <c r="G58" i="2"/>
  <c r="AO60" i="1" l="1"/>
  <c r="W58" i="2"/>
  <c r="AM60" i="1"/>
  <c r="O58" i="2"/>
  <c r="AK61" i="1"/>
  <c r="G59" i="2"/>
  <c r="AO61" i="1" l="1"/>
  <c r="W59" i="2"/>
  <c r="AM61" i="1"/>
  <c r="O59" i="2"/>
  <c r="AK62" i="1"/>
  <c r="G60" i="2"/>
  <c r="AO62" i="1" l="1"/>
  <c r="W60" i="2"/>
  <c r="AM62" i="1"/>
  <c r="O60" i="2"/>
  <c r="AK63" i="1"/>
  <c r="G61" i="2"/>
  <c r="AO63" i="1" l="1"/>
  <c r="W61" i="2"/>
  <c r="AM63" i="1"/>
  <c r="O61" i="2"/>
  <c r="AK64" i="1"/>
  <c r="G62" i="2"/>
  <c r="AO64" i="1" l="1"/>
  <c r="W62" i="2"/>
  <c r="AM64" i="1"/>
  <c r="O62" i="2"/>
  <c r="AK65" i="1"/>
  <c r="G63" i="2"/>
  <c r="AO65" i="1" l="1"/>
  <c r="W63" i="2"/>
  <c r="AM65" i="1"/>
  <c r="O63" i="2"/>
  <c r="AK66" i="1"/>
  <c r="G64" i="2"/>
  <c r="AO66" i="1" l="1"/>
  <c r="W64" i="2"/>
  <c r="AM66" i="1"/>
  <c r="O64" i="2"/>
  <c r="AK67" i="1"/>
  <c r="G65" i="2"/>
  <c r="AO67" i="1" l="1"/>
  <c r="W65" i="2"/>
  <c r="AM67" i="1"/>
  <c r="O65" i="2"/>
  <c r="AK68" i="1"/>
  <c r="G66" i="2"/>
  <c r="AO68" i="1" l="1"/>
  <c r="W66" i="2"/>
  <c r="AM68" i="1"/>
  <c r="O66" i="2"/>
  <c r="AK69" i="1"/>
  <c r="G67" i="2"/>
  <c r="AO69" i="1" l="1"/>
  <c r="W67" i="2"/>
  <c r="AM69" i="1"/>
  <c r="O67" i="2"/>
  <c r="AK70" i="1"/>
  <c r="G68" i="2"/>
  <c r="AO70" i="1" l="1"/>
  <c r="W68" i="2"/>
  <c r="AM70" i="1"/>
  <c r="O68" i="2"/>
  <c r="AK71" i="1"/>
  <c r="G69" i="2"/>
  <c r="AO71" i="1" l="1"/>
  <c r="W69" i="2"/>
  <c r="AM71" i="1"/>
  <c r="O69" i="2"/>
  <c r="AK72" i="1"/>
  <c r="G70" i="2"/>
  <c r="AO72" i="1" l="1"/>
  <c r="W70" i="2"/>
  <c r="AM72" i="1"/>
  <c r="O70" i="2"/>
  <c r="AK73" i="1"/>
  <c r="G71" i="2"/>
  <c r="AO73" i="1" l="1"/>
  <c r="W71" i="2"/>
  <c r="AM73" i="1"/>
  <c r="O71" i="2"/>
  <c r="AK74" i="1"/>
  <c r="G72" i="2"/>
  <c r="AO74" i="1" l="1"/>
  <c r="W72" i="2"/>
  <c r="O72" i="2"/>
  <c r="AM74" i="1"/>
  <c r="G73" i="2"/>
  <c r="AK75" i="1"/>
  <c r="AO75" i="1" l="1"/>
  <c r="W73" i="2"/>
  <c r="O73" i="2"/>
  <c r="AM75" i="1"/>
  <c r="G74" i="2"/>
  <c r="AK76" i="1"/>
  <c r="AO76" i="1" l="1"/>
  <c r="W74" i="2"/>
  <c r="AM76" i="1"/>
  <c r="O74" i="2"/>
  <c r="AK77" i="1"/>
  <c r="G75" i="2"/>
  <c r="AO77" i="1" l="1"/>
  <c r="W75" i="2"/>
  <c r="O75" i="2"/>
  <c r="AM77" i="1"/>
  <c r="AK78" i="1"/>
  <c r="G76" i="2"/>
  <c r="W76" i="2" l="1"/>
  <c r="AO78" i="1"/>
  <c r="AM78" i="1"/>
  <c r="O76" i="2"/>
  <c r="G77" i="2"/>
  <c r="AK79" i="1"/>
  <c r="AO79" i="1" l="1"/>
  <c r="W77" i="2"/>
  <c r="AM79" i="1"/>
  <c r="O77" i="2"/>
  <c r="AK80" i="1"/>
  <c r="G78" i="2"/>
  <c r="AO80" i="1" l="1"/>
  <c r="W78" i="2"/>
  <c r="AM80" i="1"/>
  <c r="O78" i="2"/>
  <c r="AK81" i="1"/>
  <c r="G79" i="2"/>
  <c r="AO81" i="1" l="1"/>
  <c r="W79" i="2"/>
  <c r="AM81" i="1"/>
  <c r="O79" i="2"/>
  <c r="G80" i="2"/>
  <c r="AK82" i="1"/>
  <c r="AO82" i="1" l="1"/>
  <c r="W80" i="2"/>
  <c r="O80" i="2"/>
  <c r="AM82" i="1"/>
  <c r="G81" i="2"/>
  <c r="AK83" i="1"/>
  <c r="AO83" i="1" l="1"/>
  <c r="W81" i="2"/>
  <c r="O81" i="2"/>
  <c r="AM83" i="1"/>
  <c r="AK84" i="1"/>
  <c r="G82" i="2"/>
  <c r="AO84" i="1" l="1"/>
  <c r="W82" i="2"/>
  <c r="AM84" i="1"/>
  <c r="O82" i="2"/>
  <c r="AK85" i="1"/>
  <c r="G83" i="2"/>
  <c r="AO85" i="1" l="1"/>
  <c r="W83" i="2"/>
  <c r="AM85" i="1"/>
  <c r="O83" i="2"/>
  <c r="AK86" i="1"/>
  <c r="G84" i="2"/>
  <c r="AO86" i="1" l="1"/>
  <c r="W84" i="2"/>
  <c r="AM86" i="1"/>
  <c r="O84" i="2"/>
  <c r="AK87" i="1"/>
  <c r="G85" i="2"/>
  <c r="W85" i="2" l="1"/>
  <c r="AO87" i="1"/>
  <c r="O85" i="2"/>
  <c r="AM87" i="1"/>
  <c r="AK88" i="1"/>
  <c r="G86" i="2"/>
  <c r="W86" i="2" l="1"/>
  <c r="AO88" i="1"/>
  <c r="AM88" i="1"/>
  <c r="O86" i="2"/>
  <c r="AK89" i="1"/>
  <c r="G87" i="2"/>
  <c r="AO89" i="1" l="1"/>
  <c r="W87" i="2"/>
  <c r="AM89" i="1"/>
  <c r="O87" i="2"/>
  <c r="AK90" i="1"/>
  <c r="G88" i="2"/>
  <c r="AO90" i="1" l="1"/>
  <c r="W88" i="2"/>
  <c r="AM90" i="1"/>
  <c r="O88" i="2"/>
  <c r="G89" i="2"/>
  <c r="AK91" i="1"/>
  <c r="W89" i="2" l="1"/>
  <c r="AO91" i="1"/>
  <c r="AM91" i="1"/>
  <c r="O89" i="2"/>
  <c r="AK92" i="1"/>
  <c r="G90" i="2"/>
  <c r="AO92" i="1" l="1"/>
  <c r="W90" i="2"/>
  <c r="O90" i="2"/>
  <c r="AM92" i="1"/>
  <c r="G91" i="2"/>
  <c r="AK93" i="1"/>
  <c r="AO93" i="1" l="1"/>
  <c r="W91" i="2"/>
  <c r="AM93" i="1"/>
  <c r="O91" i="2"/>
  <c r="AK94" i="1"/>
  <c r="G92" i="2"/>
  <c r="W92" i="2" l="1"/>
  <c r="AO94" i="1"/>
  <c r="AM94" i="1"/>
  <c r="O92" i="2"/>
  <c r="G93" i="2"/>
  <c r="AK95" i="1"/>
  <c r="W93" i="2" l="1"/>
  <c r="AO95" i="1"/>
  <c r="AM95" i="1"/>
  <c r="O93" i="2"/>
  <c r="AK96" i="1"/>
  <c r="G94" i="2"/>
  <c r="AO96" i="1" l="1"/>
  <c r="W94" i="2"/>
  <c r="AM96" i="1"/>
  <c r="O94" i="2"/>
  <c r="AK97" i="1"/>
  <c r="G95" i="2"/>
  <c r="W95" i="2" l="1"/>
  <c r="AO97" i="1"/>
  <c r="AM97" i="1"/>
  <c r="O95" i="2"/>
  <c r="AK98" i="1"/>
  <c r="G96" i="2"/>
  <c r="AO98" i="1" l="1"/>
  <c r="W96" i="2"/>
  <c r="AM98" i="1"/>
  <c r="O96" i="2"/>
  <c r="G97" i="2"/>
  <c r="AK99" i="1"/>
  <c r="W97" i="2" l="1"/>
  <c r="AO99" i="1"/>
  <c r="AM99" i="1"/>
  <c r="O97" i="2"/>
  <c r="AK100" i="1"/>
  <c r="G98" i="2"/>
  <c r="W98" i="2" l="1"/>
  <c r="AO100" i="1"/>
  <c r="O98" i="2"/>
  <c r="AM100" i="1"/>
  <c r="G99" i="2"/>
  <c r="AK101" i="1"/>
  <c r="AO101" i="1" l="1"/>
  <c r="W99" i="2"/>
  <c r="AM101" i="1"/>
  <c r="O99" i="2"/>
  <c r="AK102" i="1"/>
  <c r="G100" i="2"/>
  <c r="W100" i="2" l="1"/>
  <c r="AO102" i="1"/>
  <c r="O100" i="2"/>
  <c r="AM102" i="1"/>
  <c r="G101" i="2"/>
  <c r="AK103" i="1"/>
  <c r="W101" i="2" l="1"/>
  <c r="AO103" i="1"/>
  <c r="AM103" i="1"/>
  <c r="O101" i="2"/>
  <c r="AK104" i="1"/>
  <c r="G102" i="2"/>
  <c r="W102" i="2" l="1"/>
  <c r="AO104" i="1"/>
  <c r="AM104" i="1"/>
  <c r="O102" i="2"/>
  <c r="AK105" i="1"/>
  <c r="G103" i="2"/>
  <c r="AO105" i="1" l="1"/>
  <c r="W103" i="2"/>
  <c r="O103" i="2"/>
  <c r="AM105" i="1"/>
  <c r="AK106" i="1"/>
  <c r="G104" i="2"/>
  <c r="W104" i="2" l="1"/>
  <c r="AO106" i="1"/>
  <c r="AM106" i="1"/>
  <c r="O104" i="2"/>
  <c r="AK107" i="1"/>
  <c r="G105" i="2"/>
  <c r="AO107" i="1" l="1"/>
  <c r="W105" i="2"/>
  <c r="AM107" i="1"/>
  <c r="O105" i="2"/>
  <c r="AK108" i="1"/>
  <c r="G106" i="2"/>
  <c r="AO108" i="1" l="1"/>
  <c r="W106" i="2"/>
  <c r="AM108" i="1"/>
  <c r="O106" i="2"/>
  <c r="G107" i="2"/>
  <c r="AK109" i="1"/>
  <c r="AO109" i="1" l="1"/>
  <c r="W107" i="2"/>
  <c r="O107" i="2"/>
  <c r="AM109" i="1"/>
  <c r="AK110" i="1"/>
  <c r="G108" i="2"/>
  <c r="W108" i="2" l="1"/>
  <c r="AO110" i="1"/>
  <c r="AM110" i="1"/>
  <c r="O108" i="2"/>
  <c r="G109" i="2"/>
  <c r="AK111" i="1"/>
  <c r="AO111" i="1" l="1"/>
  <c r="W109" i="2"/>
  <c r="AM111" i="1"/>
  <c r="O109" i="2"/>
  <c r="AK112" i="1"/>
  <c r="G110" i="2"/>
  <c r="AO112" i="1" l="1"/>
  <c r="W110" i="2"/>
  <c r="O110" i="2"/>
  <c r="AM112" i="1"/>
  <c r="G111" i="2"/>
  <c r="AK113" i="1"/>
  <c r="W111" i="2" l="1"/>
  <c r="AO113" i="1"/>
  <c r="AM113" i="1"/>
  <c r="O111" i="2"/>
  <c r="AK114" i="1"/>
  <c r="G112" i="2"/>
  <c r="AO114" i="1" l="1"/>
  <c r="W112" i="2"/>
  <c r="O112" i="2"/>
  <c r="AM114" i="1"/>
  <c r="G113" i="2"/>
  <c r="AK115" i="1"/>
  <c r="AO115" i="1" l="1"/>
  <c r="W113" i="2"/>
  <c r="AM115" i="1"/>
  <c r="O113" i="2"/>
  <c r="AK116" i="1"/>
  <c r="G115" i="2" s="1"/>
  <c r="G114" i="2"/>
  <c r="W114" i="2" l="1"/>
  <c r="AO116" i="1"/>
  <c r="W115" i="2" s="1"/>
  <c r="AM116" i="1"/>
  <c r="O115" i="2" s="1"/>
  <c r="O114" i="2"/>
</calcChain>
</file>

<file path=xl/sharedStrings.xml><?xml version="1.0" encoding="utf-8"?>
<sst xmlns="http://schemas.openxmlformats.org/spreadsheetml/2006/main" count="92" uniqueCount="33">
  <si>
    <t>Date</t>
  </si>
  <si>
    <t>Lockages</t>
  </si>
  <si>
    <t>Observed</t>
  </si>
  <si>
    <t>Total</t>
  </si>
  <si>
    <t>Chinook</t>
  </si>
  <si>
    <t>Sockeye</t>
  </si>
  <si>
    <t>Coho</t>
  </si>
  <si>
    <t>Locks - Observed</t>
  </si>
  <si>
    <t>Ladder - Observed</t>
  </si>
  <si>
    <t xml:space="preserve">Chinook </t>
  </si>
  <si>
    <t>Adult</t>
  </si>
  <si>
    <t>Locks - Estimated</t>
  </si>
  <si>
    <t>A-um</t>
  </si>
  <si>
    <t>A-mm</t>
  </si>
  <si>
    <t>J-um</t>
  </si>
  <si>
    <t>J-mm</t>
  </si>
  <si>
    <t>Daily</t>
  </si>
  <si>
    <t>Cumulative</t>
  </si>
  <si>
    <t>Notes</t>
  </si>
  <si>
    <t>10-Year Daily</t>
  </si>
  <si>
    <t>10-Year Cumulative</t>
  </si>
  <si>
    <t>% Complete</t>
  </si>
  <si>
    <t>Time (Min)</t>
  </si>
  <si>
    <t>Counting</t>
  </si>
  <si>
    <t>Expansion (Min)</t>
  </si>
  <si>
    <t>Ladder - Estimated</t>
  </si>
  <si>
    <t>5-Year Daily</t>
  </si>
  <si>
    <t>5-Year Cumulative</t>
  </si>
  <si>
    <t>Blast</t>
  </si>
  <si>
    <t>Only 12 counts made, Blast</t>
  </si>
  <si>
    <t>one mm chinook in, one mm chinook out, Blast</t>
  </si>
  <si>
    <t>1 um chinook out, 4 mm chinook out, Blast</t>
  </si>
  <si>
    <t>visibility in locks very poor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</si>
</sst>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rgb="FF000000"/>
      <name val="Calibri"/>
      <family val="2"/>
    </font>
    <font>
      <sz val="8"/>
      <color theme="1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8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CCFF"/>
        <bgColor rgb="FF000000"/>
      </patternFill>
    </fill>
    <fill>
      <patternFill patternType="solid">
        <fgColor rgb="FFCCFFFF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0"/>
      </bottom>
      <diagonal/>
    </border>
  </borders>
  <cellStyleXfs count="2">
    <xf numFmtId="0" fontId="0" fillId="0" borderId="0"/>
    <xf numFmtId="0" fontId="2" fillId="0" borderId="0"/>
  </cellStyleXfs>
  <cellXfs count="7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3" fontId="1" fillId="0" borderId="0" xfId="0" applyNumberFormat="1" applyFont="1"/>
    <xf numFmtId="2" fontId="1" fillId="0" borderId="0" xfId="0" applyNumberFormat="1" applyFont="1"/>
    <xf numFmtId="0" fontId="3" fillId="0" borderId="0" xfId="0" applyFont="1"/>
    <xf numFmtId="0" fontId="1" fillId="2" borderId="0" xfId="0" applyFont="1" applyFill="1"/>
    <xf numFmtId="0" fontId="3" fillId="2" borderId="0" xfId="0" applyFont="1" applyFill="1"/>
    <xf numFmtId="0" fontId="1" fillId="3" borderId="0" xfId="0" applyFont="1" applyFill="1"/>
    <xf numFmtId="3" fontId="1" fillId="3" borderId="0" xfId="0" applyNumberFormat="1" applyFont="1" applyFill="1"/>
    <xf numFmtId="0" fontId="3" fillId="3" borderId="0" xfId="0" applyFont="1" applyFill="1"/>
    <xf numFmtId="3" fontId="3" fillId="3" borderId="0" xfId="0" applyNumberFormat="1" applyFont="1" applyFill="1"/>
    <xf numFmtId="0" fontId="1" fillId="4" borderId="0" xfId="0" applyFont="1" applyFill="1"/>
    <xf numFmtId="0" fontId="3" fillId="4" borderId="0" xfId="0" applyFont="1" applyFill="1"/>
    <xf numFmtId="0" fontId="1" fillId="5" borderId="0" xfId="0" applyFont="1" applyFill="1"/>
    <xf numFmtId="3" fontId="1" fillId="5" borderId="0" xfId="0" applyNumberFormat="1" applyFont="1" applyFill="1"/>
    <xf numFmtId="0" fontId="3" fillId="5" borderId="0" xfId="0" applyFont="1" applyFill="1"/>
    <xf numFmtId="3" fontId="3" fillId="5" borderId="0" xfId="0" applyNumberFormat="1" applyFont="1" applyFill="1"/>
    <xf numFmtId="0" fontId="1" fillId="6" borderId="0" xfId="0" applyFont="1" applyFill="1"/>
    <xf numFmtId="0" fontId="3" fillId="6" borderId="0" xfId="0" applyFont="1" applyFill="1"/>
    <xf numFmtId="0" fontId="1" fillId="7" borderId="0" xfId="0" applyFont="1" applyFill="1"/>
    <xf numFmtId="3" fontId="1" fillId="7" borderId="0" xfId="0" applyNumberFormat="1" applyFont="1" applyFill="1"/>
    <xf numFmtId="0" fontId="3" fillId="7" borderId="0" xfId="0" applyFont="1" applyFill="1"/>
    <xf numFmtId="3" fontId="3" fillId="7" borderId="0" xfId="0" applyNumberFormat="1" applyFont="1" applyFill="1"/>
    <xf numFmtId="0" fontId="1" fillId="0" borderId="1" xfId="0" applyFont="1" applyBorder="1"/>
    <xf numFmtId="0" fontId="1" fillId="0" borderId="2" xfId="0" applyFont="1" applyBorder="1"/>
    <xf numFmtId="3" fontId="1" fillId="0" borderId="3" xfId="0" applyNumberFormat="1" applyFont="1" applyBorder="1"/>
    <xf numFmtId="3" fontId="1" fillId="0" borderId="4" xfId="0" applyNumberFormat="1" applyFont="1" applyBorder="1"/>
    <xf numFmtId="3" fontId="1" fillId="0" borderId="5" xfId="0" applyNumberFormat="1" applyFont="1" applyBorder="1"/>
    <xf numFmtId="3" fontId="1" fillId="0" borderId="6" xfId="0" applyNumberFormat="1" applyFont="1" applyBorder="1"/>
    <xf numFmtId="0" fontId="1" fillId="0" borderId="0" xfId="0" applyFont="1" applyAlignment="1">
      <alignment horizontal="right"/>
    </xf>
    <xf numFmtId="0" fontId="1" fillId="2" borderId="0" xfId="0" applyFont="1" applyFill="1" applyAlignment="1">
      <alignment horizontal="right"/>
    </xf>
    <xf numFmtId="0" fontId="1" fillId="4" borderId="0" xfId="0" applyFont="1" applyFill="1" applyAlignment="1">
      <alignment horizontal="right"/>
    </xf>
    <xf numFmtId="0" fontId="1" fillId="6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3" fillId="4" borderId="0" xfId="0" applyFont="1" applyFill="1" applyAlignment="1">
      <alignment horizontal="right"/>
    </xf>
    <xf numFmtId="0" fontId="3" fillId="6" borderId="0" xfId="0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1" fillId="5" borderId="0" xfId="0" applyFont="1" applyFill="1" applyAlignment="1">
      <alignment horizontal="right"/>
    </xf>
    <xf numFmtId="0" fontId="1" fillId="7" borderId="0" xfId="0" applyFont="1" applyFill="1" applyAlignment="1">
      <alignment horizontal="right"/>
    </xf>
    <xf numFmtId="0" fontId="3" fillId="3" borderId="0" xfId="0" applyFont="1" applyFill="1" applyAlignment="1">
      <alignment horizontal="right"/>
    </xf>
    <xf numFmtId="0" fontId="3" fillId="5" borderId="0" xfId="0" applyFont="1" applyFill="1" applyAlignment="1">
      <alignment horizontal="right"/>
    </xf>
    <xf numFmtId="0" fontId="3" fillId="7" borderId="0" xfId="0" applyFont="1" applyFill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16" fontId="4" fillId="0" borderId="0" xfId="0" applyNumberFormat="1" applyFont="1" applyBorder="1" applyAlignment="1" applyProtection="1">
      <alignment horizontal="center"/>
      <protection locked="0"/>
    </xf>
    <xf numFmtId="17" fontId="4" fillId="0" borderId="0" xfId="0" applyNumberFormat="1" applyFont="1" applyFill="1" applyBorder="1" applyAlignment="1" applyProtection="1">
      <alignment horizontal="center"/>
      <protection locked="0"/>
    </xf>
    <xf numFmtId="4" fontId="1" fillId="0" borderId="0" xfId="0" applyNumberFormat="1" applyFont="1"/>
    <xf numFmtId="0" fontId="1" fillId="0" borderId="0" xfId="0" applyFont="1" applyAlignment="1">
      <alignment horizontal="left"/>
    </xf>
    <xf numFmtId="0" fontId="5" fillId="0" borderId="0" xfId="0" applyFont="1" applyFill="1" applyBorder="1"/>
    <xf numFmtId="1" fontId="1" fillId="0" borderId="0" xfId="0" applyNumberFormat="1" applyFont="1"/>
    <xf numFmtId="0" fontId="1" fillId="0" borderId="0" xfId="0" applyFont="1" applyFill="1"/>
    <xf numFmtId="0" fontId="4" fillId="0" borderId="0" xfId="0" applyFont="1"/>
    <xf numFmtId="0" fontId="4" fillId="4" borderId="0" xfId="0" applyFont="1" applyFill="1"/>
    <xf numFmtId="0" fontId="4" fillId="0" borderId="0" xfId="0" applyFont="1" applyFill="1"/>
    <xf numFmtId="0" fontId="4" fillId="2" borderId="0" xfId="0" applyFont="1" applyFill="1"/>
    <xf numFmtId="0" fontId="4" fillId="6" borderId="0" xfId="0" applyFont="1" applyFill="1"/>
    <xf numFmtId="0" fontId="6" fillId="2" borderId="0" xfId="0" applyFont="1" applyFill="1"/>
    <xf numFmtId="0" fontId="6" fillId="4" borderId="0" xfId="0" applyFont="1" applyFill="1"/>
    <xf numFmtId="0" fontId="6" fillId="6" borderId="0" xfId="0" applyFont="1" applyFill="1"/>
    <xf numFmtId="3" fontId="4" fillId="4" borderId="0" xfId="0" applyNumberFormat="1" applyFont="1" applyFill="1"/>
    <xf numFmtId="0" fontId="4" fillId="8" borderId="0" xfId="0" applyFont="1" applyFill="1" applyBorder="1"/>
    <xf numFmtId="0" fontId="4" fillId="9" borderId="0" xfId="0" applyFont="1" applyFill="1" applyBorder="1"/>
    <xf numFmtId="0" fontId="6" fillId="8" borderId="0" xfId="0" applyFont="1" applyFill="1" applyBorder="1"/>
    <xf numFmtId="0" fontId="6" fillId="0" borderId="0" xfId="0" applyFont="1"/>
    <xf numFmtId="3" fontId="1" fillId="0" borderId="3" xfId="0" applyNumberFormat="1" applyFont="1" applyFill="1" applyBorder="1"/>
    <xf numFmtId="3" fontId="1" fillId="0" borderId="4" xfId="0" applyNumberFormat="1" applyFont="1" applyFill="1" applyBorder="1"/>
    <xf numFmtId="0" fontId="4" fillId="0" borderId="0" xfId="0" applyFont="1" applyAlignment="1">
      <alignment horizontal="right"/>
    </xf>
    <xf numFmtId="0" fontId="4" fillId="0" borderId="0" xfId="0" applyFont="1" applyFill="1" applyBorder="1"/>
    <xf numFmtId="0" fontId="4" fillId="2" borderId="0" xfId="0" applyFont="1" applyFill="1" applyBorder="1"/>
    <xf numFmtId="0" fontId="4" fillId="4" borderId="0" xfId="0" applyFont="1" applyFill="1" applyBorder="1"/>
    <xf numFmtId="0" fontId="4" fillId="6" borderId="0" xfId="0" applyFont="1" applyFill="1" applyBorder="1"/>
    <xf numFmtId="0" fontId="4" fillId="0" borderId="7" xfId="0" applyFont="1" applyBorder="1" applyAlignment="1" applyProtection="1">
      <alignment horizontal="center" wrapText="1"/>
      <protection locked="0"/>
    </xf>
    <xf numFmtId="0" fontId="1" fillId="0" borderId="0" xfId="0" applyFont="1" applyAlignment="1">
      <alignment wrapText="1"/>
    </xf>
    <xf numFmtId="3" fontId="1" fillId="0" borderId="0" xfId="0" applyNumberFormat="1" applyFont="1" applyAlignment="1">
      <alignment wrapText="1"/>
    </xf>
    <xf numFmtId="1" fontId="4" fillId="2" borderId="0" xfId="0" applyNumberFormat="1" applyFont="1" applyFill="1"/>
    <xf numFmtId="0" fontId="1" fillId="0" borderId="0" xfId="0" applyFont="1" applyAlignment="1">
      <alignment horizontal="center"/>
    </xf>
    <xf numFmtId="0" fontId="1" fillId="4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F99FF"/>
      <color rgb="FFFFCCFF"/>
      <color rgb="FF33CCFF"/>
      <color rgb="FF66FF66"/>
      <color rgb="FFFF00FF"/>
      <color rgb="FF66CCFF"/>
      <color rgb="FFCCFFFF"/>
      <color rgb="FF99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Historical!$C$3:$C$115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  <c:pt idx="21">
                  <c:v>14</c:v>
                </c:pt>
                <c:pt idx="22">
                  <c:v>16</c:v>
                </c:pt>
                <c:pt idx="23">
                  <c:v>19</c:v>
                </c:pt>
                <c:pt idx="24">
                  <c:v>22</c:v>
                </c:pt>
                <c:pt idx="25">
                  <c:v>26</c:v>
                </c:pt>
                <c:pt idx="26">
                  <c:v>30</c:v>
                </c:pt>
                <c:pt idx="27">
                  <c:v>35</c:v>
                </c:pt>
                <c:pt idx="28">
                  <c:v>41</c:v>
                </c:pt>
                <c:pt idx="29">
                  <c:v>47</c:v>
                </c:pt>
                <c:pt idx="30">
                  <c:v>54</c:v>
                </c:pt>
                <c:pt idx="31">
                  <c:v>62</c:v>
                </c:pt>
                <c:pt idx="32">
                  <c:v>71</c:v>
                </c:pt>
                <c:pt idx="33">
                  <c:v>82</c:v>
                </c:pt>
                <c:pt idx="34">
                  <c:v>94</c:v>
                </c:pt>
                <c:pt idx="35">
                  <c:v>108</c:v>
                </c:pt>
                <c:pt idx="36">
                  <c:v>124</c:v>
                </c:pt>
                <c:pt idx="37">
                  <c:v>142</c:v>
                </c:pt>
                <c:pt idx="38">
                  <c:v>163</c:v>
                </c:pt>
                <c:pt idx="39">
                  <c:v>187</c:v>
                </c:pt>
                <c:pt idx="40">
                  <c:v>214</c:v>
                </c:pt>
                <c:pt idx="41">
                  <c:v>245</c:v>
                </c:pt>
                <c:pt idx="42">
                  <c:v>280</c:v>
                </c:pt>
                <c:pt idx="43">
                  <c:v>320</c:v>
                </c:pt>
                <c:pt idx="44">
                  <c:v>365</c:v>
                </c:pt>
                <c:pt idx="45">
                  <c:v>416</c:v>
                </c:pt>
                <c:pt idx="46">
                  <c:v>474</c:v>
                </c:pt>
                <c:pt idx="47">
                  <c:v>540</c:v>
                </c:pt>
                <c:pt idx="48">
                  <c:v>614</c:v>
                </c:pt>
                <c:pt idx="49">
                  <c:v>697</c:v>
                </c:pt>
                <c:pt idx="50">
                  <c:v>791</c:v>
                </c:pt>
                <c:pt idx="51">
                  <c:v>896</c:v>
                </c:pt>
                <c:pt idx="52">
                  <c:v>1014</c:v>
                </c:pt>
                <c:pt idx="53">
                  <c:v>1145</c:v>
                </c:pt>
                <c:pt idx="54">
                  <c:v>1291</c:v>
                </c:pt>
                <c:pt idx="55">
                  <c:v>1453</c:v>
                </c:pt>
                <c:pt idx="56">
                  <c:v>1632</c:v>
                </c:pt>
                <c:pt idx="57">
                  <c:v>1828</c:v>
                </c:pt>
                <c:pt idx="58">
                  <c:v>2043</c:v>
                </c:pt>
                <c:pt idx="59">
                  <c:v>2276</c:v>
                </c:pt>
                <c:pt idx="60">
                  <c:v>2528</c:v>
                </c:pt>
                <c:pt idx="61">
                  <c:v>2799</c:v>
                </c:pt>
                <c:pt idx="62">
                  <c:v>3088</c:v>
                </c:pt>
                <c:pt idx="63">
                  <c:v>3395</c:v>
                </c:pt>
                <c:pt idx="64">
                  <c:v>3718</c:v>
                </c:pt>
                <c:pt idx="65">
                  <c:v>4055</c:v>
                </c:pt>
                <c:pt idx="66">
                  <c:v>4404</c:v>
                </c:pt>
                <c:pt idx="67">
                  <c:v>4762</c:v>
                </c:pt>
                <c:pt idx="68">
                  <c:v>5126</c:v>
                </c:pt>
                <c:pt idx="69">
                  <c:v>5493</c:v>
                </c:pt>
                <c:pt idx="70">
                  <c:v>5859</c:v>
                </c:pt>
                <c:pt idx="71">
                  <c:v>6221</c:v>
                </c:pt>
                <c:pt idx="72">
                  <c:v>6577</c:v>
                </c:pt>
                <c:pt idx="73">
                  <c:v>6923</c:v>
                </c:pt>
                <c:pt idx="74">
                  <c:v>7256</c:v>
                </c:pt>
                <c:pt idx="75">
                  <c:v>7575</c:v>
                </c:pt>
                <c:pt idx="76">
                  <c:v>7877</c:v>
                </c:pt>
                <c:pt idx="77">
                  <c:v>8162</c:v>
                </c:pt>
                <c:pt idx="78">
                  <c:v>8428</c:v>
                </c:pt>
                <c:pt idx="79">
                  <c:v>8676</c:v>
                </c:pt>
                <c:pt idx="80">
                  <c:v>8905</c:v>
                </c:pt>
                <c:pt idx="81">
                  <c:v>9115</c:v>
                </c:pt>
                <c:pt idx="82">
                  <c:v>9307</c:v>
                </c:pt>
                <c:pt idx="83">
                  <c:v>9481</c:v>
                </c:pt>
                <c:pt idx="84">
                  <c:v>9639</c:v>
                </c:pt>
                <c:pt idx="85">
                  <c:v>9781</c:v>
                </c:pt>
                <c:pt idx="86">
                  <c:v>9909</c:v>
                </c:pt>
                <c:pt idx="87">
                  <c:v>10023</c:v>
                </c:pt>
                <c:pt idx="88">
                  <c:v>10125</c:v>
                </c:pt>
                <c:pt idx="89">
                  <c:v>10216</c:v>
                </c:pt>
                <c:pt idx="90">
                  <c:v>10297</c:v>
                </c:pt>
                <c:pt idx="91">
                  <c:v>10369</c:v>
                </c:pt>
                <c:pt idx="92">
                  <c:v>10433</c:v>
                </c:pt>
                <c:pt idx="93">
                  <c:v>10489</c:v>
                </c:pt>
                <c:pt idx="94">
                  <c:v>10539</c:v>
                </c:pt>
                <c:pt idx="95">
                  <c:v>10583</c:v>
                </c:pt>
                <c:pt idx="96">
                  <c:v>10622</c:v>
                </c:pt>
                <c:pt idx="97">
                  <c:v>10656</c:v>
                </c:pt>
                <c:pt idx="98">
                  <c:v>10686</c:v>
                </c:pt>
                <c:pt idx="99">
                  <c:v>10712</c:v>
                </c:pt>
                <c:pt idx="100">
                  <c:v>10735</c:v>
                </c:pt>
                <c:pt idx="101">
                  <c:v>10755</c:v>
                </c:pt>
                <c:pt idx="102">
                  <c:v>10773</c:v>
                </c:pt>
                <c:pt idx="103">
                  <c:v>10789</c:v>
                </c:pt>
                <c:pt idx="104">
                  <c:v>10803</c:v>
                </c:pt>
                <c:pt idx="105">
                  <c:v>10815</c:v>
                </c:pt>
                <c:pt idx="106">
                  <c:v>10825</c:v>
                </c:pt>
                <c:pt idx="107">
                  <c:v>10834</c:v>
                </c:pt>
                <c:pt idx="108">
                  <c:v>10842</c:v>
                </c:pt>
                <c:pt idx="109">
                  <c:v>10849</c:v>
                </c:pt>
                <c:pt idx="110">
                  <c:v>10855</c:v>
                </c:pt>
                <c:pt idx="111">
                  <c:v>10860</c:v>
                </c:pt>
                <c:pt idx="112">
                  <c:v>10865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472-4DFF-8672-EEA684E20758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rgbClr val="FF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Historical!$E$3:$E$115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7</c:v>
                </c:pt>
                <c:pt idx="20">
                  <c:v>9</c:v>
                </c:pt>
                <c:pt idx="21">
                  <c:v>11</c:v>
                </c:pt>
                <c:pt idx="22">
                  <c:v>13</c:v>
                </c:pt>
                <c:pt idx="23">
                  <c:v>15</c:v>
                </c:pt>
                <c:pt idx="24">
                  <c:v>18</c:v>
                </c:pt>
                <c:pt idx="25">
                  <c:v>21</c:v>
                </c:pt>
                <c:pt idx="26">
                  <c:v>25</c:v>
                </c:pt>
                <c:pt idx="27">
                  <c:v>29</c:v>
                </c:pt>
                <c:pt idx="28">
                  <c:v>34</c:v>
                </c:pt>
                <c:pt idx="29">
                  <c:v>40</c:v>
                </c:pt>
                <c:pt idx="30">
                  <c:v>47</c:v>
                </c:pt>
                <c:pt idx="31">
                  <c:v>55</c:v>
                </c:pt>
                <c:pt idx="32">
                  <c:v>64</c:v>
                </c:pt>
                <c:pt idx="33">
                  <c:v>74</c:v>
                </c:pt>
                <c:pt idx="34">
                  <c:v>86</c:v>
                </c:pt>
                <c:pt idx="35">
                  <c:v>99</c:v>
                </c:pt>
                <c:pt idx="36">
                  <c:v>114</c:v>
                </c:pt>
                <c:pt idx="37">
                  <c:v>132</c:v>
                </c:pt>
                <c:pt idx="38">
                  <c:v>152</c:v>
                </c:pt>
                <c:pt idx="39">
                  <c:v>176</c:v>
                </c:pt>
                <c:pt idx="40">
                  <c:v>203</c:v>
                </c:pt>
                <c:pt idx="41">
                  <c:v>234</c:v>
                </c:pt>
                <c:pt idx="42">
                  <c:v>270</c:v>
                </c:pt>
                <c:pt idx="43">
                  <c:v>311</c:v>
                </c:pt>
                <c:pt idx="44">
                  <c:v>358</c:v>
                </c:pt>
                <c:pt idx="45">
                  <c:v>412</c:v>
                </c:pt>
                <c:pt idx="46">
                  <c:v>474</c:v>
                </c:pt>
                <c:pt idx="47">
                  <c:v>545</c:v>
                </c:pt>
                <c:pt idx="48">
                  <c:v>626</c:v>
                </c:pt>
                <c:pt idx="49">
                  <c:v>718</c:v>
                </c:pt>
                <c:pt idx="50">
                  <c:v>823</c:v>
                </c:pt>
                <c:pt idx="51">
                  <c:v>942</c:v>
                </c:pt>
                <c:pt idx="52">
                  <c:v>1077</c:v>
                </c:pt>
                <c:pt idx="53">
                  <c:v>1230</c:v>
                </c:pt>
                <c:pt idx="54">
                  <c:v>1403</c:v>
                </c:pt>
                <c:pt idx="55">
                  <c:v>1597</c:v>
                </c:pt>
                <c:pt idx="56">
                  <c:v>1814</c:v>
                </c:pt>
                <c:pt idx="57">
                  <c:v>2056</c:v>
                </c:pt>
                <c:pt idx="58">
                  <c:v>2324</c:v>
                </c:pt>
                <c:pt idx="59">
                  <c:v>2620</c:v>
                </c:pt>
                <c:pt idx="60">
                  <c:v>2945</c:v>
                </c:pt>
                <c:pt idx="61">
                  <c:v>3299</c:v>
                </c:pt>
                <c:pt idx="62">
                  <c:v>3683</c:v>
                </c:pt>
                <c:pt idx="63">
                  <c:v>4095</c:v>
                </c:pt>
                <c:pt idx="64">
                  <c:v>4535</c:v>
                </c:pt>
                <c:pt idx="65">
                  <c:v>5000</c:v>
                </c:pt>
                <c:pt idx="66">
                  <c:v>5487</c:v>
                </c:pt>
                <c:pt idx="67">
                  <c:v>5993</c:v>
                </c:pt>
                <c:pt idx="68">
                  <c:v>6513</c:v>
                </c:pt>
                <c:pt idx="69">
                  <c:v>7042</c:v>
                </c:pt>
                <c:pt idx="70">
                  <c:v>7575</c:v>
                </c:pt>
                <c:pt idx="71">
                  <c:v>8106</c:v>
                </c:pt>
                <c:pt idx="72">
                  <c:v>8630</c:v>
                </c:pt>
                <c:pt idx="73">
                  <c:v>9142</c:v>
                </c:pt>
                <c:pt idx="74">
                  <c:v>9637</c:v>
                </c:pt>
                <c:pt idx="75">
                  <c:v>10112</c:v>
                </c:pt>
                <c:pt idx="76">
                  <c:v>10562</c:v>
                </c:pt>
                <c:pt idx="77">
                  <c:v>10986</c:v>
                </c:pt>
                <c:pt idx="78">
                  <c:v>11382</c:v>
                </c:pt>
                <c:pt idx="79">
                  <c:v>11748</c:v>
                </c:pt>
                <c:pt idx="80">
                  <c:v>12085</c:v>
                </c:pt>
                <c:pt idx="81">
                  <c:v>12393</c:v>
                </c:pt>
                <c:pt idx="82">
                  <c:v>12673</c:v>
                </c:pt>
                <c:pt idx="83">
                  <c:v>12926</c:v>
                </c:pt>
                <c:pt idx="84">
                  <c:v>13153</c:v>
                </c:pt>
                <c:pt idx="85">
                  <c:v>13356</c:v>
                </c:pt>
                <c:pt idx="86">
                  <c:v>13537</c:v>
                </c:pt>
                <c:pt idx="87">
                  <c:v>13698</c:v>
                </c:pt>
                <c:pt idx="88">
                  <c:v>13840</c:v>
                </c:pt>
                <c:pt idx="89">
                  <c:v>13966</c:v>
                </c:pt>
                <c:pt idx="90">
                  <c:v>14077</c:v>
                </c:pt>
                <c:pt idx="91">
                  <c:v>14174</c:v>
                </c:pt>
                <c:pt idx="92">
                  <c:v>14259</c:v>
                </c:pt>
                <c:pt idx="93">
                  <c:v>14334</c:v>
                </c:pt>
                <c:pt idx="94">
                  <c:v>14399</c:v>
                </c:pt>
                <c:pt idx="95">
                  <c:v>14456</c:v>
                </c:pt>
                <c:pt idx="96">
                  <c:v>14506</c:v>
                </c:pt>
                <c:pt idx="97">
                  <c:v>14550</c:v>
                </c:pt>
                <c:pt idx="98">
                  <c:v>14588</c:v>
                </c:pt>
                <c:pt idx="99">
                  <c:v>14621</c:v>
                </c:pt>
                <c:pt idx="100">
                  <c:v>14650</c:v>
                </c:pt>
                <c:pt idx="101">
                  <c:v>14675</c:v>
                </c:pt>
                <c:pt idx="102">
                  <c:v>14697</c:v>
                </c:pt>
                <c:pt idx="103">
                  <c:v>14716</c:v>
                </c:pt>
                <c:pt idx="104">
                  <c:v>14732</c:v>
                </c:pt>
                <c:pt idx="105">
                  <c:v>14746</c:v>
                </c:pt>
                <c:pt idx="106">
                  <c:v>14758</c:v>
                </c:pt>
                <c:pt idx="107">
                  <c:v>14769</c:v>
                </c:pt>
                <c:pt idx="108">
                  <c:v>14778</c:v>
                </c:pt>
                <c:pt idx="109">
                  <c:v>14786</c:v>
                </c:pt>
                <c:pt idx="110">
                  <c:v>14793</c:v>
                </c:pt>
                <c:pt idx="111">
                  <c:v>14799</c:v>
                </c:pt>
                <c:pt idx="112">
                  <c:v>14804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550-43A1-928C-1DD2B1589C36}"/>
            </c:ext>
          </c:extLst>
        </c:ser>
        <c:ser>
          <c:idx val="1"/>
          <c:order val="2"/>
          <c:tx>
            <c:strRef>
              <c:f>Historical!$G$2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Historical!$G$3:$G$115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3</c:v>
                </c:pt>
                <c:pt idx="26">
                  <c:v>5</c:v>
                </c:pt>
                <c:pt idx="27">
                  <c:v>5</c:v>
                </c:pt>
                <c:pt idx="28">
                  <c:v>-32</c:v>
                </c:pt>
                <c:pt idx="29">
                  <c:v>-32</c:v>
                </c:pt>
                <c:pt idx="30">
                  <c:v>-25</c:v>
                </c:pt>
                <c:pt idx="31">
                  <c:v>-25</c:v>
                </c:pt>
                <c:pt idx="32">
                  <c:v>-10</c:v>
                </c:pt>
                <c:pt idx="33">
                  <c:v>11</c:v>
                </c:pt>
                <c:pt idx="34">
                  <c:v>20</c:v>
                </c:pt>
                <c:pt idx="35">
                  <c:v>30</c:v>
                </c:pt>
                <c:pt idx="36">
                  <c:v>30</c:v>
                </c:pt>
                <c:pt idx="37">
                  <c:v>45</c:v>
                </c:pt>
                <c:pt idx="38">
                  <c:v>45</c:v>
                </c:pt>
                <c:pt idx="39">
                  <c:v>45</c:v>
                </c:pt>
                <c:pt idx="40">
                  <c:v>83</c:v>
                </c:pt>
                <c:pt idx="41">
                  <c:v>83</c:v>
                </c:pt>
                <c:pt idx="42">
                  <c:v>105</c:v>
                </c:pt>
                <c:pt idx="43">
                  <c:v>255</c:v>
                </c:pt>
                <c:pt idx="44">
                  <c:v>270</c:v>
                </c:pt>
                <c:pt idx="45">
                  <c:v>315</c:v>
                </c:pt>
                <c:pt idx="46">
                  <c:v>546</c:v>
                </c:pt>
                <c:pt idx="47">
                  <c:v>603</c:v>
                </c:pt>
                <c:pt idx="48">
                  <c:v>736</c:v>
                </c:pt>
                <c:pt idx="49">
                  <c:v>783</c:v>
                </c:pt>
                <c:pt idx="50">
                  <c:v>1628</c:v>
                </c:pt>
                <c:pt idx="51">
                  <c:v>1895</c:v>
                </c:pt>
                <c:pt idx="52">
                  <c:v>2131</c:v>
                </c:pt>
                <c:pt idx="53">
                  <c:v>2399</c:v>
                </c:pt>
                <c:pt idx="54">
                  <c:v>2694</c:v>
                </c:pt>
                <c:pt idx="55">
                  <c:v>3339</c:v>
                </c:pt>
                <c:pt idx="56">
                  <c:v>3591</c:v>
                </c:pt>
                <c:pt idx="57">
                  <c:v>3673</c:v>
                </c:pt>
                <c:pt idx="58">
                  <c:v>3777</c:v>
                </c:pt>
                <c:pt idx="59">
                  <c:v>4374</c:v>
                </c:pt>
                <c:pt idx="60">
                  <c:v>5308</c:v>
                </c:pt>
                <c:pt idx="61">
                  <c:v>6041</c:v>
                </c:pt>
                <c:pt idx="62">
                  <c:v>6428</c:v>
                </c:pt>
                <c:pt idx="63">
                  <c:v>6907</c:v>
                </c:pt>
                <c:pt idx="64">
                  <c:v>8098</c:v>
                </c:pt>
                <c:pt idx="65">
                  <c:v>8894</c:v>
                </c:pt>
                <c:pt idx="66">
                  <c:v>9262</c:v>
                </c:pt>
                <c:pt idx="67">
                  <c:v>9561</c:v>
                </c:pt>
                <c:pt idx="68">
                  <c:v>10421</c:v>
                </c:pt>
                <c:pt idx="69">
                  <c:v>10771</c:v>
                </c:pt>
                <c:pt idx="70">
                  <c:v>11427</c:v>
                </c:pt>
                <c:pt idx="71">
                  <c:v>11813</c:v>
                </c:pt>
                <c:pt idx="72">
                  <c:v>11963</c:v>
                </c:pt>
                <c:pt idx="73">
                  <c:v>12305</c:v>
                </c:pt>
                <c:pt idx="74">
                  <c:v>12926</c:v>
                </c:pt>
                <c:pt idx="75">
                  <c:v>13256</c:v>
                </c:pt>
                <c:pt idx="76">
                  <c:v>13900</c:v>
                </c:pt>
                <c:pt idx="77">
                  <c:v>14500</c:v>
                </c:pt>
                <c:pt idx="78">
                  <c:v>15190</c:v>
                </c:pt>
                <c:pt idx="79">
                  <c:v>15576</c:v>
                </c:pt>
                <c:pt idx="80">
                  <c:v>15894</c:v>
                </c:pt>
                <c:pt idx="81">
                  <c:v>16079</c:v>
                </c:pt>
                <c:pt idx="82">
                  <c:v>16441</c:v>
                </c:pt>
                <c:pt idx="83">
                  <c:v>16737</c:v>
                </c:pt>
                <c:pt idx="84">
                  <c:v>17081</c:v>
                </c:pt>
                <c:pt idx="85">
                  <c:v>17294</c:v>
                </c:pt>
                <c:pt idx="86">
                  <c:v>17513</c:v>
                </c:pt>
                <c:pt idx="87">
                  <c:v>17577</c:v>
                </c:pt>
                <c:pt idx="88">
                  <c:v>17819</c:v>
                </c:pt>
                <c:pt idx="89">
                  <c:v>17983</c:v>
                </c:pt>
                <c:pt idx="90">
                  <c:v>18068</c:v>
                </c:pt>
                <c:pt idx="91">
                  <c:v>18114</c:v>
                </c:pt>
                <c:pt idx="92">
                  <c:v>18186</c:v>
                </c:pt>
                <c:pt idx="93">
                  <c:v>18245</c:v>
                </c:pt>
                <c:pt idx="94">
                  <c:v>18324</c:v>
                </c:pt>
                <c:pt idx="95">
                  <c:v>18378</c:v>
                </c:pt>
                <c:pt idx="96">
                  <c:v>18417</c:v>
                </c:pt>
                <c:pt idx="97">
                  <c:v>18424</c:v>
                </c:pt>
                <c:pt idx="98">
                  <c:v>18424</c:v>
                </c:pt>
                <c:pt idx="99">
                  <c:v>18424</c:v>
                </c:pt>
                <c:pt idx="100">
                  <c:v>18424</c:v>
                </c:pt>
                <c:pt idx="101">
                  <c:v>18424</c:v>
                </c:pt>
                <c:pt idx="102">
                  <c:v>18424</c:v>
                </c:pt>
                <c:pt idx="103">
                  <c:v>18424</c:v>
                </c:pt>
                <c:pt idx="104">
                  <c:v>18424</c:v>
                </c:pt>
                <c:pt idx="105">
                  <c:v>18424</c:v>
                </c:pt>
                <c:pt idx="106">
                  <c:v>18424</c:v>
                </c:pt>
                <c:pt idx="107">
                  <c:v>18424</c:v>
                </c:pt>
                <c:pt idx="108">
                  <c:v>18424</c:v>
                </c:pt>
                <c:pt idx="109">
                  <c:v>18424</c:v>
                </c:pt>
                <c:pt idx="110">
                  <c:v>18424</c:v>
                </c:pt>
                <c:pt idx="111">
                  <c:v>18424</c:v>
                </c:pt>
                <c:pt idx="112">
                  <c:v>18424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472-4DFF-8672-EEA684E207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5741696"/>
        <c:axId val="151674880"/>
      </c:scatterChart>
      <c:valAx>
        <c:axId val="145741696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51674880"/>
        <c:crosses val="autoZero"/>
        <c:crossBetween val="midCat"/>
        <c:majorUnit val="14"/>
        <c:minorUnit val="7"/>
      </c:valAx>
      <c:valAx>
        <c:axId val="151674880"/>
        <c:scaling>
          <c:orientation val="minMax"/>
          <c:max val="15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Chinook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45741696"/>
        <c:crosses val="autoZero"/>
        <c:crossBetween val="midCat"/>
        <c:majorUnit val="3000"/>
        <c:minorUnit val="5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66FF66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Historical!$K$3:$K$115</c:f>
              <c:numCache>
                <c:formatCode>#,##0</c:formatCode>
                <c:ptCount val="113"/>
                <c:pt idx="0">
                  <c:v>155</c:v>
                </c:pt>
                <c:pt idx="1">
                  <c:v>332</c:v>
                </c:pt>
                <c:pt idx="2">
                  <c:v>534</c:v>
                </c:pt>
                <c:pt idx="3">
                  <c:v>764</c:v>
                </c:pt>
                <c:pt idx="4">
                  <c:v>1026</c:v>
                </c:pt>
                <c:pt idx="5">
                  <c:v>1323</c:v>
                </c:pt>
                <c:pt idx="6">
                  <c:v>1660</c:v>
                </c:pt>
                <c:pt idx="7">
                  <c:v>2041</c:v>
                </c:pt>
                <c:pt idx="8">
                  <c:v>2471</c:v>
                </c:pt>
                <c:pt idx="9">
                  <c:v>2954</c:v>
                </c:pt>
                <c:pt idx="10">
                  <c:v>3496</c:v>
                </c:pt>
                <c:pt idx="11">
                  <c:v>4102</c:v>
                </c:pt>
                <c:pt idx="12">
                  <c:v>4777</c:v>
                </c:pt>
                <c:pt idx="13">
                  <c:v>5525</c:v>
                </c:pt>
                <c:pt idx="14">
                  <c:v>6351</c:v>
                </c:pt>
                <c:pt idx="15">
                  <c:v>7258</c:v>
                </c:pt>
                <c:pt idx="16">
                  <c:v>8248</c:v>
                </c:pt>
                <c:pt idx="17">
                  <c:v>9323</c:v>
                </c:pt>
                <c:pt idx="18">
                  <c:v>10481</c:v>
                </c:pt>
                <c:pt idx="19">
                  <c:v>11721</c:v>
                </c:pt>
                <c:pt idx="20">
                  <c:v>13037</c:v>
                </c:pt>
                <c:pt idx="21">
                  <c:v>14423</c:v>
                </c:pt>
                <c:pt idx="22">
                  <c:v>15870</c:v>
                </c:pt>
                <c:pt idx="23">
                  <c:v>17368</c:v>
                </c:pt>
                <c:pt idx="24">
                  <c:v>18903</c:v>
                </c:pt>
                <c:pt idx="25">
                  <c:v>20462</c:v>
                </c:pt>
                <c:pt idx="26">
                  <c:v>22030</c:v>
                </c:pt>
                <c:pt idx="27">
                  <c:v>23591</c:v>
                </c:pt>
                <c:pt idx="28">
                  <c:v>25131</c:v>
                </c:pt>
                <c:pt idx="29">
                  <c:v>26635</c:v>
                </c:pt>
                <c:pt idx="30">
                  <c:v>28090</c:v>
                </c:pt>
                <c:pt idx="31">
                  <c:v>29485</c:v>
                </c:pt>
                <c:pt idx="32">
                  <c:v>30811</c:v>
                </c:pt>
                <c:pt idx="33">
                  <c:v>32062</c:v>
                </c:pt>
                <c:pt idx="34">
                  <c:v>33232</c:v>
                </c:pt>
                <c:pt idx="35">
                  <c:v>34318</c:v>
                </c:pt>
                <c:pt idx="36">
                  <c:v>35320</c:v>
                </c:pt>
                <c:pt idx="37">
                  <c:v>36239</c:v>
                </c:pt>
                <c:pt idx="38">
                  <c:v>37076</c:v>
                </c:pt>
                <c:pt idx="39">
                  <c:v>37835</c:v>
                </c:pt>
                <c:pt idx="40">
                  <c:v>38520</c:v>
                </c:pt>
                <c:pt idx="41">
                  <c:v>39135</c:v>
                </c:pt>
                <c:pt idx="42">
                  <c:v>39686</c:v>
                </c:pt>
                <c:pt idx="43">
                  <c:v>40177</c:v>
                </c:pt>
                <c:pt idx="44">
                  <c:v>40614</c:v>
                </c:pt>
                <c:pt idx="45">
                  <c:v>41001</c:v>
                </c:pt>
                <c:pt idx="46">
                  <c:v>41344</c:v>
                </c:pt>
                <c:pt idx="47">
                  <c:v>41647</c:v>
                </c:pt>
                <c:pt idx="48">
                  <c:v>41914</c:v>
                </c:pt>
                <c:pt idx="49">
                  <c:v>42149</c:v>
                </c:pt>
                <c:pt idx="50">
                  <c:v>42355</c:v>
                </c:pt>
                <c:pt idx="51">
                  <c:v>42536</c:v>
                </c:pt>
                <c:pt idx="52">
                  <c:v>42694</c:v>
                </c:pt>
                <c:pt idx="53">
                  <c:v>42833</c:v>
                </c:pt>
                <c:pt idx="54">
                  <c:v>42954</c:v>
                </c:pt>
                <c:pt idx="55">
                  <c:v>43060</c:v>
                </c:pt>
                <c:pt idx="56">
                  <c:v>43153</c:v>
                </c:pt>
                <c:pt idx="57">
                  <c:v>43234</c:v>
                </c:pt>
                <c:pt idx="58">
                  <c:v>43304</c:v>
                </c:pt>
                <c:pt idx="59">
                  <c:v>43365</c:v>
                </c:pt>
                <c:pt idx="60">
                  <c:v>43419</c:v>
                </c:pt>
                <c:pt idx="61">
                  <c:v>43466</c:v>
                </c:pt>
                <c:pt idx="62">
                  <c:v>43507</c:v>
                </c:pt>
                <c:pt idx="63">
                  <c:v>43542</c:v>
                </c:pt>
                <c:pt idx="64">
                  <c:v>43573</c:v>
                </c:pt>
                <c:pt idx="65">
                  <c:v>43600</c:v>
                </c:pt>
                <c:pt idx="66">
                  <c:v>43623</c:v>
                </c:pt>
                <c:pt idx="67">
                  <c:v>43643</c:v>
                </c:pt>
                <c:pt idx="68">
                  <c:v>43661</c:v>
                </c:pt>
                <c:pt idx="69">
                  <c:v>43676</c:v>
                </c:pt>
                <c:pt idx="70">
                  <c:v>43689</c:v>
                </c:pt>
                <c:pt idx="71">
                  <c:v>43701</c:v>
                </c:pt>
                <c:pt idx="72">
                  <c:v>43711</c:v>
                </c:pt>
                <c:pt idx="73">
                  <c:v>43720</c:v>
                </c:pt>
                <c:pt idx="74">
                  <c:v>43728</c:v>
                </c:pt>
                <c:pt idx="75">
                  <c:v>43735</c:v>
                </c:pt>
                <c:pt idx="76">
                  <c:v>43741</c:v>
                </c:pt>
                <c:pt idx="77">
                  <c:v>43746</c:v>
                </c:pt>
                <c:pt idx="78">
                  <c:v>43750</c:v>
                </c:pt>
                <c:pt idx="79">
                  <c:v>43754</c:v>
                </c:pt>
                <c:pt idx="80">
                  <c:v>43757</c:v>
                </c:pt>
                <c:pt idx="81">
                  <c:v>43760</c:v>
                </c:pt>
                <c:pt idx="82">
                  <c:v>43763</c:v>
                </c:pt>
                <c:pt idx="83">
                  <c:v>43765</c:v>
                </c:pt>
                <c:pt idx="84">
                  <c:v>43767</c:v>
                </c:pt>
                <c:pt idx="85">
                  <c:v>43769</c:v>
                </c:pt>
                <c:pt idx="86">
                  <c:v>43770</c:v>
                </c:pt>
                <c:pt idx="87">
                  <c:v>43771</c:v>
                </c:pt>
                <c:pt idx="88">
                  <c:v>43772</c:v>
                </c:pt>
                <c:pt idx="89">
                  <c:v>43773</c:v>
                </c:pt>
                <c:pt idx="90">
                  <c:v>43774</c:v>
                </c:pt>
                <c:pt idx="91">
                  <c:v>43775</c:v>
                </c:pt>
                <c:pt idx="92">
                  <c:v>43776</c:v>
                </c:pt>
                <c:pt idx="93">
                  <c:v>43777</c:v>
                </c:pt>
                <c:pt idx="94">
                  <c:v>43777</c:v>
                </c:pt>
                <c:pt idx="95">
                  <c:v>43777</c:v>
                </c:pt>
                <c:pt idx="96">
                  <c:v>43777</c:v>
                </c:pt>
                <c:pt idx="97">
                  <c:v>43777</c:v>
                </c:pt>
                <c:pt idx="98">
                  <c:v>43777</c:v>
                </c:pt>
                <c:pt idx="99">
                  <c:v>43777</c:v>
                </c:pt>
                <c:pt idx="100">
                  <c:v>43777</c:v>
                </c:pt>
                <c:pt idx="101">
                  <c:v>43777</c:v>
                </c:pt>
                <c:pt idx="102">
                  <c:v>43777</c:v>
                </c:pt>
                <c:pt idx="103">
                  <c:v>43777</c:v>
                </c:pt>
                <c:pt idx="104">
                  <c:v>43777</c:v>
                </c:pt>
                <c:pt idx="105">
                  <c:v>43777</c:v>
                </c:pt>
                <c:pt idx="106">
                  <c:v>43777</c:v>
                </c:pt>
                <c:pt idx="107">
                  <c:v>43777</c:v>
                </c:pt>
                <c:pt idx="108">
                  <c:v>43777</c:v>
                </c:pt>
                <c:pt idx="109">
                  <c:v>43777</c:v>
                </c:pt>
                <c:pt idx="110">
                  <c:v>43777</c:v>
                </c:pt>
                <c:pt idx="111">
                  <c:v>43777</c:v>
                </c:pt>
                <c:pt idx="112">
                  <c:v>43777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EC-4D45-80F1-67D1DF0BAF8A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Historical!$M$3:$M$115</c:f>
              <c:numCache>
                <c:formatCode>#,##0</c:formatCode>
                <c:ptCount val="113"/>
                <c:pt idx="0">
                  <c:v>58</c:v>
                </c:pt>
                <c:pt idx="1">
                  <c:v>124</c:v>
                </c:pt>
                <c:pt idx="2">
                  <c:v>200</c:v>
                </c:pt>
                <c:pt idx="3">
                  <c:v>287</c:v>
                </c:pt>
                <c:pt idx="4">
                  <c:v>387</c:v>
                </c:pt>
                <c:pt idx="5">
                  <c:v>501</c:v>
                </c:pt>
                <c:pt idx="6">
                  <c:v>632</c:v>
                </c:pt>
                <c:pt idx="7">
                  <c:v>782</c:v>
                </c:pt>
                <c:pt idx="8">
                  <c:v>953</c:v>
                </c:pt>
                <c:pt idx="9">
                  <c:v>1147</c:v>
                </c:pt>
                <c:pt idx="10">
                  <c:v>1368</c:v>
                </c:pt>
                <c:pt idx="11">
                  <c:v>1619</c:v>
                </c:pt>
                <c:pt idx="12">
                  <c:v>1903</c:v>
                </c:pt>
                <c:pt idx="13">
                  <c:v>2223</c:v>
                </c:pt>
                <c:pt idx="14">
                  <c:v>2583</c:v>
                </c:pt>
                <c:pt idx="15">
                  <c:v>2986</c:v>
                </c:pt>
                <c:pt idx="16">
                  <c:v>3436</c:v>
                </c:pt>
                <c:pt idx="17">
                  <c:v>3936</c:v>
                </c:pt>
                <c:pt idx="18">
                  <c:v>4489</c:v>
                </c:pt>
                <c:pt idx="19">
                  <c:v>5097</c:v>
                </c:pt>
                <c:pt idx="20">
                  <c:v>5761</c:v>
                </c:pt>
                <c:pt idx="21">
                  <c:v>6482</c:v>
                </c:pt>
                <c:pt idx="22">
                  <c:v>7259</c:v>
                </c:pt>
                <c:pt idx="23">
                  <c:v>8091</c:v>
                </c:pt>
                <c:pt idx="24">
                  <c:v>8973</c:v>
                </c:pt>
                <c:pt idx="25">
                  <c:v>9901</c:v>
                </c:pt>
                <c:pt idx="26">
                  <c:v>10868</c:v>
                </c:pt>
                <c:pt idx="27">
                  <c:v>11866</c:v>
                </c:pt>
                <c:pt idx="28">
                  <c:v>12886</c:v>
                </c:pt>
                <c:pt idx="29">
                  <c:v>13917</c:v>
                </c:pt>
                <c:pt idx="30">
                  <c:v>14950</c:v>
                </c:pt>
                <c:pt idx="31">
                  <c:v>15973</c:v>
                </c:pt>
                <c:pt idx="32">
                  <c:v>16977</c:v>
                </c:pt>
                <c:pt idx="33">
                  <c:v>17952</c:v>
                </c:pt>
                <c:pt idx="34">
                  <c:v>18890</c:v>
                </c:pt>
                <c:pt idx="35">
                  <c:v>19784</c:v>
                </c:pt>
                <c:pt idx="36">
                  <c:v>20628</c:v>
                </c:pt>
                <c:pt idx="37">
                  <c:v>21419</c:v>
                </c:pt>
                <c:pt idx="38">
                  <c:v>22154</c:v>
                </c:pt>
                <c:pt idx="39">
                  <c:v>22832</c:v>
                </c:pt>
                <c:pt idx="40">
                  <c:v>23453</c:v>
                </c:pt>
                <c:pt idx="41">
                  <c:v>24019</c:v>
                </c:pt>
                <c:pt idx="42">
                  <c:v>24532</c:v>
                </c:pt>
                <c:pt idx="43">
                  <c:v>24994</c:v>
                </c:pt>
                <c:pt idx="44">
                  <c:v>25408</c:v>
                </c:pt>
                <c:pt idx="45">
                  <c:v>25778</c:v>
                </c:pt>
                <c:pt idx="46">
                  <c:v>26107</c:v>
                </c:pt>
                <c:pt idx="47">
                  <c:v>26399</c:v>
                </c:pt>
                <c:pt idx="48">
                  <c:v>26657</c:v>
                </c:pt>
                <c:pt idx="49">
                  <c:v>26885</c:v>
                </c:pt>
                <c:pt idx="50">
                  <c:v>27086</c:v>
                </c:pt>
                <c:pt idx="51">
                  <c:v>27262</c:v>
                </c:pt>
                <c:pt idx="52">
                  <c:v>27416</c:v>
                </c:pt>
                <c:pt idx="53">
                  <c:v>27551</c:v>
                </c:pt>
                <c:pt idx="54">
                  <c:v>27669</c:v>
                </c:pt>
                <c:pt idx="55">
                  <c:v>27772</c:v>
                </c:pt>
                <c:pt idx="56">
                  <c:v>27862</c:v>
                </c:pt>
                <c:pt idx="57">
                  <c:v>27940</c:v>
                </c:pt>
                <c:pt idx="58">
                  <c:v>28008</c:v>
                </c:pt>
                <c:pt idx="59">
                  <c:v>28067</c:v>
                </c:pt>
                <c:pt idx="60">
                  <c:v>28119</c:v>
                </c:pt>
                <c:pt idx="61">
                  <c:v>28164</c:v>
                </c:pt>
                <c:pt idx="62">
                  <c:v>28203</c:v>
                </c:pt>
                <c:pt idx="63">
                  <c:v>28237</c:v>
                </c:pt>
                <c:pt idx="64">
                  <c:v>28266</c:v>
                </c:pt>
                <c:pt idx="65">
                  <c:v>28292</c:v>
                </c:pt>
                <c:pt idx="66">
                  <c:v>28314</c:v>
                </c:pt>
                <c:pt idx="67">
                  <c:v>28333</c:v>
                </c:pt>
                <c:pt idx="68">
                  <c:v>28350</c:v>
                </c:pt>
                <c:pt idx="69">
                  <c:v>28365</c:v>
                </c:pt>
                <c:pt idx="70">
                  <c:v>28378</c:v>
                </c:pt>
                <c:pt idx="71">
                  <c:v>28389</c:v>
                </c:pt>
                <c:pt idx="72">
                  <c:v>28398</c:v>
                </c:pt>
                <c:pt idx="73">
                  <c:v>28406</c:v>
                </c:pt>
                <c:pt idx="74">
                  <c:v>28413</c:v>
                </c:pt>
                <c:pt idx="75">
                  <c:v>28419</c:v>
                </c:pt>
                <c:pt idx="76">
                  <c:v>28424</c:v>
                </c:pt>
                <c:pt idx="77">
                  <c:v>28429</c:v>
                </c:pt>
                <c:pt idx="78">
                  <c:v>28433</c:v>
                </c:pt>
                <c:pt idx="79">
                  <c:v>28436</c:v>
                </c:pt>
                <c:pt idx="80">
                  <c:v>28439</c:v>
                </c:pt>
                <c:pt idx="81">
                  <c:v>28442</c:v>
                </c:pt>
                <c:pt idx="82">
                  <c:v>28444</c:v>
                </c:pt>
                <c:pt idx="83">
                  <c:v>28446</c:v>
                </c:pt>
                <c:pt idx="84">
                  <c:v>28448</c:v>
                </c:pt>
                <c:pt idx="85">
                  <c:v>28449</c:v>
                </c:pt>
                <c:pt idx="86">
                  <c:v>28450</c:v>
                </c:pt>
                <c:pt idx="87">
                  <c:v>28451</c:v>
                </c:pt>
                <c:pt idx="88">
                  <c:v>28452</c:v>
                </c:pt>
                <c:pt idx="89">
                  <c:v>28453</c:v>
                </c:pt>
                <c:pt idx="90">
                  <c:v>28454</c:v>
                </c:pt>
                <c:pt idx="91">
                  <c:v>28455</c:v>
                </c:pt>
                <c:pt idx="92">
                  <c:v>28456</c:v>
                </c:pt>
                <c:pt idx="93">
                  <c:v>28456</c:v>
                </c:pt>
                <c:pt idx="94">
                  <c:v>28456</c:v>
                </c:pt>
                <c:pt idx="95">
                  <c:v>28456</c:v>
                </c:pt>
                <c:pt idx="96">
                  <c:v>28456</c:v>
                </c:pt>
                <c:pt idx="97">
                  <c:v>28456</c:v>
                </c:pt>
                <c:pt idx="98">
                  <c:v>28456</c:v>
                </c:pt>
                <c:pt idx="99">
                  <c:v>28456</c:v>
                </c:pt>
                <c:pt idx="100">
                  <c:v>28456</c:v>
                </c:pt>
                <c:pt idx="101">
                  <c:v>28456</c:v>
                </c:pt>
                <c:pt idx="102">
                  <c:v>28456</c:v>
                </c:pt>
                <c:pt idx="103">
                  <c:v>28456</c:v>
                </c:pt>
                <c:pt idx="104">
                  <c:v>28456</c:v>
                </c:pt>
                <c:pt idx="105">
                  <c:v>28456</c:v>
                </c:pt>
                <c:pt idx="106">
                  <c:v>28456</c:v>
                </c:pt>
                <c:pt idx="107">
                  <c:v>28456</c:v>
                </c:pt>
                <c:pt idx="108">
                  <c:v>28456</c:v>
                </c:pt>
                <c:pt idx="109">
                  <c:v>28456</c:v>
                </c:pt>
                <c:pt idx="110">
                  <c:v>28456</c:v>
                </c:pt>
                <c:pt idx="111">
                  <c:v>28456</c:v>
                </c:pt>
                <c:pt idx="112">
                  <c:v>28456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014-4007-B814-50ED2376E09E}"/>
            </c:ext>
          </c:extLst>
        </c:ser>
        <c:ser>
          <c:idx val="1"/>
          <c:order val="2"/>
          <c:tx>
            <c:strRef>
              <c:f>Historical!$N$2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Historical!$O$3:$O$115</c:f>
              <c:numCache>
                <c:formatCode>#,##0</c:formatCode>
                <c:ptCount val="113"/>
                <c:pt idx="0">
                  <c:v>3</c:v>
                </c:pt>
                <c:pt idx="1">
                  <c:v>12</c:v>
                </c:pt>
                <c:pt idx="2">
                  <c:v>39</c:v>
                </c:pt>
                <c:pt idx="3">
                  <c:v>46</c:v>
                </c:pt>
                <c:pt idx="4">
                  <c:v>49</c:v>
                </c:pt>
                <c:pt idx="5">
                  <c:v>73</c:v>
                </c:pt>
                <c:pt idx="6">
                  <c:v>91</c:v>
                </c:pt>
                <c:pt idx="7">
                  <c:v>107</c:v>
                </c:pt>
                <c:pt idx="8">
                  <c:v>182</c:v>
                </c:pt>
                <c:pt idx="9">
                  <c:v>365</c:v>
                </c:pt>
                <c:pt idx="10">
                  <c:v>455</c:v>
                </c:pt>
                <c:pt idx="11">
                  <c:v>588</c:v>
                </c:pt>
                <c:pt idx="12">
                  <c:v>672</c:v>
                </c:pt>
                <c:pt idx="13">
                  <c:v>725</c:v>
                </c:pt>
                <c:pt idx="14">
                  <c:v>906</c:v>
                </c:pt>
                <c:pt idx="15">
                  <c:v>1143</c:v>
                </c:pt>
                <c:pt idx="16">
                  <c:v>1333</c:v>
                </c:pt>
                <c:pt idx="17">
                  <c:v>1724</c:v>
                </c:pt>
                <c:pt idx="18">
                  <c:v>2060</c:v>
                </c:pt>
                <c:pt idx="19">
                  <c:v>2983</c:v>
                </c:pt>
                <c:pt idx="20">
                  <c:v>4040</c:v>
                </c:pt>
                <c:pt idx="21">
                  <c:v>5034</c:v>
                </c:pt>
                <c:pt idx="22">
                  <c:v>5174</c:v>
                </c:pt>
                <c:pt idx="23">
                  <c:v>6056</c:v>
                </c:pt>
                <c:pt idx="24">
                  <c:v>7087</c:v>
                </c:pt>
                <c:pt idx="25">
                  <c:v>7809</c:v>
                </c:pt>
                <c:pt idx="26">
                  <c:v>8670</c:v>
                </c:pt>
                <c:pt idx="27">
                  <c:v>9943</c:v>
                </c:pt>
                <c:pt idx="28">
                  <c:v>11515</c:v>
                </c:pt>
                <c:pt idx="29">
                  <c:v>12911</c:v>
                </c:pt>
                <c:pt idx="30">
                  <c:v>14275</c:v>
                </c:pt>
                <c:pt idx="31">
                  <c:v>15309</c:v>
                </c:pt>
                <c:pt idx="32">
                  <c:v>16252</c:v>
                </c:pt>
                <c:pt idx="33">
                  <c:v>17403</c:v>
                </c:pt>
                <c:pt idx="34">
                  <c:v>17840</c:v>
                </c:pt>
                <c:pt idx="35">
                  <c:v>17937</c:v>
                </c:pt>
                <c:pt idx="36">
                  <c:v>18288</c:v>
                </c:pt>
                <c:pt idx="37">
                  <c:v>18477</c:v>
                </c:pt>
                <c:pt idx="38">
                  <c:v>18792</c:v>
                </c:pt>
                <c:pt idx="39">
                  <c:v>19519</c:v>
                </c:pt>
                <c:pt idx="40">
                  <c:v>20107</c:v>
                </c:pt>
                <c:pt idx="41">
                  <c:v>20551</c:v>
                </c:pt>
                <c:pt idx="42">
                  <c:v>21115</c:v>
                </c:pt>
                <c:pt idx="43">
                  <c:v>21517</c:v>
                </c:pt>
                <c:pt idx="44">
                  <c:v>21694</c:v>
                </c:pt>
                <c:pt idx="45">
                  <c:v>21879</c:v>
                </c:pt>
                <c:pt idx="46">
                  <c:v>22040</c:v>
                </c:pt>
                <c:pt idx="47">
                  <c:v>22109</c:v>
                </c:pt>
                <c:pt idx="48">
                  <c:v>22263</c:v>
                </c:pt>
                <c:pt idx="49">
                  <c:v>22378</c:v>
                </c:pt>
                <c:pt idx="50">
                  <c:v>22592</c:v>
                </c:pt>
                <c:pt idx="51">
                  <c:v>22678</c:v>
                </c:pt>
                <c:pt idx="52">
                  <c:v>22734</c:v>
                </c:pt>
                <c:pt idx="53">
                  <c:v>22845</c:v>
                </c:pt>
                <c:pt idx="54">
                  <c:v>22874</c:v>
                </c:pt>
                <c:pt idx="55">
                  <c:v>23017</c:v>
                </c:pt>
                <c:pt idx="56">
                  <c:v>23032</c:v>
                </c:pt>
                <c:pt idx="57">
                  <c:v>23052</c:v>
                </c:pt>
                <c:pt idx="58">
                  <c:v>23052</c:v>
                </c:pt>
                <c:pt idx="59">
                  <c:v>23085</c:v>
                </c:pt>
                <c:pt idx="60">
                  <c:v>23113</c:v>
                </c:pt>
                <c:pt idx="61">
                  <c:v>23121</c:v>
                </c:pt>
                <c:pt idx="62">
                  <c:v>23141</c:v>
                </c:pt>
                <c:pt idx="63">
                  <c:v>23141</c:v>
                </c:pt>
                <c:pt idx="64">
                  <c:v>23141</c:v>
                </c:pt>
                <c:pt idx="65">
                  <c:v>23134</c:v>
                </c:pt>
                <c:pt idx="66">
                  <c:v>23147</c:v>
                </c:pt>
                <c:pt idx="67">
                  <c:v>23154</c:v>
                </c:pt>
                <c:pt idx="68">
                  <c:v>23154</c:v>
                </c:pt>
                <c:pt idx="69">
                  <c:v>23161</c:v>
                </c:pt>
                <c:pt idx="70">
                  <c:v>23168</c:v>
                </c:pt>
                <c:pt idx="71">
                  <c:v>23168</c:v>
                </c:pt>
                <c:pt idx="72">
                  <c:v>23168</c:v>
                </c:pt>
                <c:pt idx="73">
                  <c:v>23168</c:v>
                </c:pt>
                <c:pt idx="74">
                  <c:v>23181</c:v>
                </c:pt>
                <c:pt idx="75">
                  <c:v>23181</c:v>
                </c:pt>
                <c:pt idx="76">
                  <c:v>23181</c:v>
                </c:pt>
                <c:pt idx="77">
                  <c:v>23181</c:v>
                </c:pt>
                <c:pt idx="78">
                  <c:v>23181</c:v>
                </c:pt>
                <c:pt idx="79">
                  <c:v>23181</c:v>
                </c:pt>
                <c:pt idx="80">
                  <c:v>23181</c:v>
                </c:pt>
                <c:pt idx="81">
                  <c:v>23181</c:v>
                </c:pt>
                <c:pt idx="82">
                  <c:v>23181</c:v>
                </c:pt>
                <c:pt idx="83">
                  <c:v>23181</c:v>
                </c:pt>
                <c:pt idx="84">
                  <c:v>23181</c:v>
                </c:pt>
                <c:pt idx="85">
                  <c:v>23181</c:v>
                </c:pt>
                <c:pt idx="86">
                  <c:v>23181</c:v>
                </c:pt>
                <c:pt idx="87">
                  <c:v>23181</c:v>
                </c:pt>
                <c:pt idx="88">
                  <c:v>23181</c:v>
                </c:pt>
                <c:pt idx="89">
                  <c:v>23181</c:v>
                </c:pt>
                <c:pt idx="90">
                  <c:v>23181</c:v>
                </c:pt>
                <c:pt idx="91">
                  <c:v>23181</c:v>
                </c:pt>
                <c:pt idx="92">
                  <c:v>23181</c:v>
                </c:pt>
                <c:pt idx="93">
                  <c:v>23188</c:v>
                </c:pt>
                <c:pt idx="94">
                  <c:v>23188</c:v>
                </c:pt>
                <c:pt idx="95">
                  <c:v>23188</c:v>
                </c:pt>
                <c:pt idx="96">
                  <c:v>23188</c:v>
                </c:pt>
                <c:pt idx="97">
                  <c:v>23188</c:v>
                </c:pt>
                <c:pt idx="98">
                  <c:v>23188</c:v>
                </c:pt>
                <c:pt idx="99">
                  <c:v>23188</c:v>
                </c:pt>
                <c:pt idx="100">
                  <c:v>23188</c:v>
                </c:pt>
                <c:pt idx="101">
                  <c:v>23188</c:v>
                </c:pt>
                <c:pt idx="102">
                  <c:v>23188</c:v>
                </c:pt>
                <c:pt idx="103">
                  <c:v>23188</c:v>
                </c:pt>
                <c:pt idx="104">
                  <c:v>23188</c:v>
                </c:pt>
                <c:pt idx="105">
                  <c:v>23188</c:v>
                </c:pt>
                <c:pt idx="106">
                  <c:v>23188</c:v>
                </c:pt>
                <c:pt idx="107">
                  <c:v>23188</c:v>
                </c:pt>
                <c:pt idx="108">
                  <c:v>23188</c:v>
                </c:pt>
                <c:pt idx="109">
                  <c:v>23188</c:v>
                </c:pt>
                <c:pt idx="110">
                  <c:v>23188</c:v>
                </c:pt>
                <c:pt idx="111">
                  <c:v>23188</c:v>
                </c:pt>
                <c:pt idx="112">
                  <c:v>23188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2EC-4D45-80F1-67D1DF0BA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496064"/>
        <c:axId val="95497600"/>
      </c:scatterChart>
      <c:valAx>
        <c:axId val="95496064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497600"/>
        <c:crosses val="autoZero"/>
        <c:crossBetween val="midCat"/>
        <c:majorUnit val="14"/>
        <c:minorUnit val="7"/>
      </c:valAx>
      <c:valAx>
        <c:axId val="95497600"/>
        <c:scaling>
          <c:orientation val="minMax"/>
          <c:max val="100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Sockeye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496064"/>
        <c:crosses val="autoZero"/>
        <c:crossBetween val="midCat"/>
        <c:majorUnit val="20000"/>
        <c:minorUnit val="40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33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Historical!$S$3:$S$115</c:f>
              <c:numCache>
                <c:formatCode>#,##0</c:formatCode>
                <c:ptCount val="1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2</c:v>
                </c:pt>
                <c:pt idx="51">
                  <c:v>3</c:v>
                </c:pt>
                <c:pt idx="52">
                  <c:v>4</c:v>
                </c:pt>
                <c:pt idx="53">
                  <c:v>5</c:v>
                </c:pt>
                <c:pt idx="54">
                  <c:v>7</c:v>
                </c:pt>
                <c:pt idx="55">
                  <c:v>9</c:v>
                </c:pt>
                <c:pt idx="56">
                  <c:v>11</c:v>
                </c:pt>
                <c:pt idx="57">
                  <c:v>14</c:v>
                </c:pt>
                <c:pt idx="58">
                  <c:v>17</c:v>
                </c:pt>
                <c:pt idx="59">
                  <c:v>21</c:v>
                </c:pt>
                <c:pt idx="60">
                  <c:v>26</c:v>
                </c:pt>
                <c:pt idx="61">
                  <c:v>32</c:v>
                </c:pt>
                <c:pt idx="62">
                  <c:v>39</c:v>
                </c:pt>
                <c:pt idx="63">
                  <c:v>48</c:v>
                </c:pt>
                <c:pt idx="64">
                  <c:v>59</c:v>
                </c:pt>
                <c:pt idx="65">
                  <c:v>72</c:v>
                </c:pt>
                <c:pt idx="66">
                  <c:v>88</c:v>
                </c:pt>
                <c:pt idx="67">
                  <c:v>107</c:v>
                </c:pt>
                <c:pt idx="68">
                  <c:v>130</c:v>
                </c:pt>
                <c:pt idx="69">
                  <c:v>158</c:v>
                </c:pt>
                <c:pt idx="70">
                  <c:v>191</c:v>
                </c:pt>
                <c:pt idx="71">
                  <c:v>231</c:v>
                </c:pt>
                <c:pt idx="72">
                  <c:v>280</c:v>
                </c:pt>
                <c:pt idx="73">
                  <c:v>339</c:v>
                </c:pt>
                <c:pt idx="74">
                  <c:v>410</c:v>
                </c:pt>
                <c:pt idx="75">
                  <c:v>496</c:v>
                </c:pt>
                <c:pt idx="76">
                  <c:v>599</c:v>
                </c:pt>
                <c:pt idx="77">
                  <c:v>723</c:v>
                </c:pt>
                <c:pt idx="78">
                  <c:v>872</c:v>
                </c:pt>
                <c:pt idx="79">
                  <c:v>1049</c:v>
                </c:pt>
                <c:pt idx="80">
                  <c:v>1260</c:v>
                </c:pt>
                <c:pt idx="81">
                  <c:v>1511</c:v>
                </c:pt>
                <c:pt idx="82">
                  <c:v>1807</c:v>
                </c:pt>
                <c:pt idx="83">
                  <c:v>2154</c:v>
                </c:pt>
                <c:pt idx="84">
                  <c:v>2559</c:v>
                </c:pt>
                <c:pt idx="85">
                  <c:v>3028</c:v>
                </c:pt>
                <c:pt idx="86">
                  <c:v>3567</c:v>
                </c:pt>
                <c:pt idx="87">
                  <c:v>4180</c:v>
                </c:pt>
                <c:pt idx="88">
                  <c:v>4869</c:v>
                </c:pt>
                <c:pt idx="89">
                  <c:v>5634</c:v>
                </c:pt>
                <c:pt idx="90">
                  <c:v>6471</c:v>
                </c:pt>
                <c:pt idx="91">
                  <c:v>7374</c:v>
                </c:pt>
                <c:pt idx="92">
                  <c:v>8331</c:v>
                </c:pt>
                <c:pt idx="93">
                  <c:v>9329</c:v>
                </c:pt>
                <c:pt idx="94">
                  <c:v>10350</c:v>
                </c:pt>
                <c:pt idx="95">
                  <c:v>11376</c:v>
                </c:pt>
                <c:pt idx="96">
                  <c:v>12387</c:v>
                </c:pt>
                <c:pt idx="97">
                  <c:v>13366</c:v>
                </c:pt>
                <c:pt idx="98">
                  <c:v>14296</c:v>
                </c:pt>
                <c:pt idx="99">
                  <c:v>15166</c:v>
                </c:pt>
                <c:pt idx="100">
                  <c:v>15966</c:v>
                </c:pt>
                <c:pt idx="101">
                  <c:v>16691</c:v>
                </c:pt>
                <c:pt idx="102">
                  <c:v>17340</c:v>
                </c:pt>
                <c:pt idx="103">
                  <c:v>17914</c:v>
                </c:pt>
                <c:pt idx="104">
                  <c:v>18416</c:v>
                </c:pt>
                <c:pt idx="105">
                  <c:v>18851</c:v>
                </c:pt>
                <c:pt idx="106">
                  <c:v>19225</c:v>
                </c:pt>
                <c:pt idx="107">
                  <c:v>19545</c:v>
                </c:pt>
                <c:pt idx="108">
                  <c:v>19816</c:v>
                </c:pt>
                <c:pt idx="109">
                  <c:v>20045</c:v>
                </c:pt>
                <c:pt idx="110">
                  <c:v>20238</c:v>
                </c:pt>
                <c:pt idx="111">
                  <c:v>20400</c:v>
                </c:pt>
                <c:pt idx="112">
                  <c:v>20535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18-499B-A232-98BCE2FDA0B4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Historical!$U$3:$U$115</c:f>
              <c:numCache>
                <c:formatCode>#,##0</c:formatCode>
                <c:ptCount val="1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2</c:v>
                </c:pt>
                <c:pt idx="52">
                  <c:v>3</c:v>
                </c:pt>
                <c:pt idx="53">
                  <c:v>4</c:v>
                </c:pt>
                <c:pt idx="54">
                  <c:v>5</c:v>
                </c:pt>
                <c:pt idx="55">
                  <c:v>7</c:v>
                </c:pt>
                <c:pt idx="56">
                  <c:v>9</c:v>
                </c:pt>
                <c:pt idx="57">
                  <c:v>11</c:v>
                </c:pt>
                <c:pt idx="58">
                  <c:v>14</c:v>
                </c:pt>
                <c:pt idx="59">
                  <c:v>18</c:v>
                </c:pt>
                <c:pt idx="60">
                  <c:v>22</c:v>
                </c:pt>
                <c:pt idx="61">
                  <c:v>27</c:v>
                </c:pt>
                <c:pt idx="62">
                  <c:v>33</c:v>
                </c:pt>
                <c:pt idx="63">
                  <c:v>41</c:v>
                </c:pt>
                <c:pt idx="64">
                  <c:v>51</c:v>
                </c:pt>
                <c:pt idx="65">
                  <c:v>63</c:v>
                </c:pt>
                <c:pt idx="66">
                  <c:v>77</c:v>
                </c:pt>
                <c:pt idx="67">
                  <c:v>95</c:v>
                </c:pt>
                <c:pt idx="68">
                  <c:v>117</c:v>
                </c:pt>
                <c:pt idx="69">
                  <c:v>143</c:v>
                </c:pt>
                <c:pt idx="70">
                  <c:v>175</c:v>
                </c:pt>
                <c:pt idx="71">
                  <c:v>215</c:v>
                </c:pt>
                <c:pt idx="72">
                  <c:v>263</c:v>
                </c:pt>
                <c:pt idx="73">
                  <c:v>322</c:v>
                </c:pt>
                <c:pt idx="74">
                  <c:v>394</c:v>
                </c:pt>
                <c:pt idx="75">
                  <c:v>481</c:v>
                </c:pt>
                <c:pt idx="76">
                  <c:v>587</c:v>
                </c:pt>
                <c:pt idx="77">
                  <c:v>716</c:v>
                </c:pt>
                <c:pt idx="78">
                  <c:v>872</c:v>
                </c:pt>
                <c:pt idx="79">
                  <c:v>1061</c:v>
                </c:pt>
                <c:pt idx="80">
                  <c:v>1288</c:v>
                </c:pt>
                <c:pt idx="81">
                  <c:v>1561</c:v>
                </c:pt>
                <c:pt idx="82">
                  <c:v>1887</c:v>
                </c:pt>
                <c:pt idx="83">
                  <c:v>2275</c:v>
                </c:pt>
                <c:pt idx="84">
                  <c:v>2734</c:v>
                </c:pt>
                <c:pt idx="85">
                  <c:v>3272</c:v>
                </c:pt>
                <c:pt idx="86">
                  <c:v>3899</c:v>
                </c:pt>
                <c:pt idx="87">
                  <c:v>4621</c:v>
                </c:pt>
                <c:pt idx="88">
                  <c:v>5444</c:v>
                </c:pt>
                <c:pt idx="89">
                  <c:v>6369</c:v>
                </c:pt>
                <c:pt idx="90">
                  <c:v>7395</c:v>
                </c:pt>
                <c:pt idx="91">
                  <c:v>8514</c:v>
                </c:pt>
                <c:pt idx="92">
                  <c:v>9714</c:v>
                </c:pt>
                <c:pt idx="93">
                  <c:v>10977</c:v>
                </c:pt>
                <c:pt idx="94">
                  <c:v>12280</c:v>
                </c:pt>
                <c:pt idx="95">
                  <c:v>13597</c:v>
                </c:pt>
                <c:pt idx="96">
                  <c:v>14902</c:v>
                </c:pt>
                <c:pt idx="97">
                  <c:v>16168</c:v>
                </c:pt>
                <c:pt idx="98">
                  <c:v>17373</c:v>
                </c:pt>
                <c:pt idx="99">
                  <c:v>18498</c:v>
                </c:pt>
                <c:pt idx="100">
                  <c:v>19530</c:v>
                </c:pt>
                <c:pt idx="101">
                  <c:v>20462</c:v>
                </c:pt>
                <c:pt idx="102">
                  <c:v>21291</c:v>
                </c:pt>
                <c:pt idx="103">
                  <c:v>22019</c:v>
                </c:pt>
                <c:pt idx="104">
                  <c:v>22652</c:v>
                </c:pt>
                <c:pt idx="105">
                  <c:v>23196</c:v>
                </c:pt>
                <c:pt idx="106">
                  <c:v>23660</c:v>
                </c:pt>
                <c:pt idx="107">
                  <c:v>24052</c:v>
                </c:pt>
                <c:pt idx="108">
                  <c:v>24382</c:v>
                </c:pt>
                <c:pt idx="109">
                  <c:v>24658</c:v>
                </c:pt>
                <c:pt idx="110">
                  <c:v>24888</c:v>
                </c:pt>
                <c:pt idx="111">
                  <c:v>25079</c:v>
                </c:pt>
                <c:pt idx="112">
                  <c:v>25237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4FC-4B1A-90A5-D89CC7889EE1}"/>
            </c:ext>
          </c:extLst>
        </c:ser>
        <c:ser>
          <c:idx val="1"/>
          <c:order val="2"/>
          <c:tx>
            <c:strRef>
              <c:f>Historical!$W$2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Historical!$W$3:$W$115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20</c:v>
                </c:pt>
                <c:pt idx="78">
                  <c:v>80</c:v>
                </c:pt>
                <c:pt idx="79">
                  <c:v>110</c:v>
                </c:pt>
                <c:pt idx="80">
                  <c:v>110</c:v>
                </c:pt>
                <c:pt idx="81">
                  <c:v>252</c:v>
                </c:pt>
                <c:pt idx="82">
                  <c:v>848</c:v>
                </c:pt>
                <c:pt idx="83">
                  <c:v>1676</c:v>
                </c:pt>
                <c:pt idx="84">
                  <c:v>2968</c:v>
                </c:pt>
                <c:pt idx="85">
                  <c:v>3287</c:v>
                </c:pt>
                <c:pt idx="86">
                  <c:v>4190</c:v>
                </c:pt>
                <c:pt idx="87">
                  <c:v>5000</c:v>
                </c:pt>
                <c:pt idx="88">
                  <c:v>5863</c:v>
                </c:pt>
                <c:pt idx="89">
                  <c:v>7055</c:v>
                </c:pt>
                <c:pt idx="90">
                  <c:v>8162</c:v>
                </c:pt>
                <c:pt idx="91">
                  <c:v>9072</c:v>
                </c:pt>
                <c:pt idx="92">
                  <c:v>9961</c:v>
                </c:pt>
                <c:pt idx="93">
                  <c:v>10764</c:v>
                </c:pt>
                <c:pt idx="94">
                  <c:v>12100</c:v>
                </c:pt>
                <c:pt idx="95">
                  <c:v>13242</c:v>
                </c:pt>
                <c:pt idx="96">
                  <c:v>14535</c:v>
                </c:pt>
                <c:pt idx="97">
                  <c:v>15053</c:v>
                </c:pt>
                <c:pt idx="98">
                  <c:v>15053</c:v>
                </c:pt>
                <c:pt idx="99">
                  <c:v>15053</c:v>
                </c:pt>
                <c:pt idx="100">
                  <c:v>15053</c:v>
                </c:pt>
                <c:pt idx="101">
                  <c:v>15053</c:v>
                </c:pt>
                <c:pt idx="102">
                  <c:v>15053</c:v>
                </c:pt>
                <c:pt idx="103">
                  <c:v>15053</c:v>
                </c:pt>
                <c:pt idx="104">
                  <c:v>15053</c:v>
                </c:pt>
                <c:pt idx="105">
                  <c:v>15053</c:v>
                </c:pt>
                <c:pt idx="106">
                  <c:v>15053</c:v>
                </c:pt>
                <c:pt idx="107">
                  <c:v>15053</c:v>
                </c:pt>
                <c:pt idx="108">
                  <c:v>15053</c:v>
                </c:pt>
                <c:pt idx="109">
                  <c:v>15053</c:v>
                </c:pt>
                <c:pt idx="110">
                  <c:v>15053</c:v>
                </c:pt>
                <c:pt idx="111">
                  <c:v>15053</c:v>
                </c:pt>
                <c:pt idx="112">
                  <c:v>15053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D18-499B-A232-98BCE2FDA0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532160"/>
        <c:axId val="95533696"/>
      </c:scatterChart>
      <c:valAx>
        <c:axId val="95532160"/>
        <c:scaling>
          <c:orientation val="minMax"/>
          <c:max val="45568"/>
          <c:min val="45511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533696"/>
        <c:crosses val="autoZero"/>
        <c:crossBetween val="midCat"/>
        <c:majorUnit val="14"/>
        <c:minorUnit val="7"/>
      </c:valAx>
      <c:valAx>
        <c:axId val="95533696"/>
        <c:scaling>
          <c:orientation val="minMax"/>
          <c:max val="30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Coho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532160"/>
        <c:crosses val="autoZero"/>
        <c:crossBetween val="midCat"/>
        <c:majorUnit val="5000"/>
        <c:minorUnit val="10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Historical!$B$3:$B$115</c:f>
              <c:numCache>
                <c:formatCode>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3</c:v>
                </c:pt>
                <c:pt idx="25">
                  <c:v>4</c:v>
                </c:pt>
                <c:pt idx="26">
                  <c:v>4</c:v>
                </c:pt>
                <c:pt idx="27">
                  <c:v>5</c:v>
                </c:pt>
                <c:pt idx="28">
                  <c:v>6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11</c:v>
                </c:pt>
                <c:pt idx="34">
                  <c:v>12</c:v>
                </c:pt>
                <c:pt idx="35">
                  <c:v>14</c:v>
                </c:pt>
                <c:pt idx="36">
                  <c:v>16</c:v>
                </c:pt>
                <c:pt idx="37">
                  <c:v>18</c:v>
                </c:pt>
                <c:pt idx="38">
                  <c:v>21</c:v>
                </c:pt>
                <c:pt idx="39">
                  <c:v>24</c:v>
                </c:pt>
                <c:pt idx="40">
                  <c:v>27</c:v>
                </c:pt>
                <c:pt idx="41">
                  <c:v>31</c:v>
                </c:pt>
                <c:pt idx="42">
                  <c:v>35</c:v>
                </c:pt>
                <c:pt idx="43">
                  <c:v>40</c:v>
                </c:pt>
                <c:pt idx="44">
                  <c:v>45</c:v>
                </c:pt>
                <c:pt idx="45">
                  <c:v>51</c:v>
                </c:pt>
                <c:pt idx="46">
                  <c:v>58</c:v>
                </c:pt>
                <c:pt idx="47">
                  <c:v>66</c:v>
                </c:pt>
                <c:pt idx="48">
                  <c:v>74</c:v>
                </c:pt>
                <c:pt idx="49">
                  <c:v>83</c:v>
                </c:pt>
                <c:pt idx="50">
                  <c:v>94</c:v>
                </c:pt>
                <c:pt idx="51">
                  <c:v>105</c:v>
                </c:pt>
                <c:pt idx="52">
                  <c:v>118</c:v>
                </c:pt>
                <c:pt idx="53">
                  <c:v>131</c:v>
                </c:pt>
                <c:pt idx="54">
                  <c:v>146</c:v>
                </c:pt>
                <c:pt idx="55">
                  <c:v>162</c:v>
                </c:pt>
                <c:pt idx="56">
                  <c:v>179</c:v>
                </c:pt>
                <c:pt idx="57">
                  <c:v>196</c:v>
                </c:pt>
                <c:pt idx="58">
                  <c:v>215</c:v>
                </c:pt>
                <c:pt idx="59">
                  <c:v>233</c:v>
                </c:pt>
                <c:pt idx="60">
                  <c:v>252</c:v>
                </c:pt>
                <c:pt idx="61">
                  <c:v>271</c:v>
                </c:pt>
                <c:pt idx="62">
                  <c:v>289</c:v>
                </c:pt>
                <c:pt idx="63">
                  <c:v>307</c:v>
                </c:pt>
                <c:pt idx="64">
                  <c:v>323</c:v>
                </c:pt>
                <c:pt idx="65">
                  <c:v>337</c:v>
                </c:pt>
                <c:pt idx="66">
                  <c:v>349</c:v>
                </c:pt>
                <c:pt idx="67">
                  <c:v>358</c:v>
                </c:pt>
                <c:pt idx="68">
                  <c:v>364</c:v>
                </c:pt>
                <c:pt idx="69">
                  <c:v>367</c:v>
                </c:pt>
                <c:pt idx="70">
                  <c:v>366</c:v>
                </c:pt>
                <c:pt idx="71">
                  <c:v>362</c:v>
                </c:pt>
                <c:pt idx="72">
                  <c:v>356</c:v>
                </c:pt>
                <c:pt idx="73">
                  <c:v>346</c:v>
                </c:pt>
                <c:pt idx="74">
                  <c:v>333</c:v>
                </c:pt>
                <c:pt idx="75">
                  <c:v>319</c:v>
                </c:pt>
                <c:pt idx="76">
                  <c:v>302</c:v>
                </c:pt>
                <c:pt idx="77">
                  <c:v>285</c:v>
                </c:pt>
                <c:pt idx="78">
                  <c:v>266</c:v>
                </c:pt>
                <c:pt idx="79">
                  <c:v>248</c:v>
                </c:pt>
                <c:pt idx="80">
                  <c:v>229</c:v>
                </c:pt>
                <c:pt idx="81">
                  <c:v>210</c:v>
                </c:pt>
                <c:pt idx="82">
                  <c:v>192</c:v>
                </c:pt>
                <c:pt idx="83">
                  <c:v>174</c:v>
                </c:pt>
                <c:pt idx="84">
                  <c:v>158</c:v>
                </c:pt>
                <c:pt idx="85">
                  <c:v>142</c:v>
                </c:pt>
                <c:pt idx="86">
                  <c:v>128</c:v>
                </c:pt>
                <c:pt idx="87">
                  <c:v>114</c:v>
                </c:pt>
                <c:pt idx="88">
                  <c:v>102</c:v>
                </c:pt>
                <c:pt idx="89">
                  <c:v>91</c:v>
                </c:pt>
                <c:pt idx="90">
                  <c:v>81</c:v>
                </c:pt>
                <c:pt idx="91">
                  <c:v>72</c:v>
                </c:pt>
                <c:pt idx="92">
                  <c:v>64</c:v>
                </c:pt>
                <c:pt idx="93">
                  <c:v>56</c:v>
                </c:pt>
                <c:pt idx="94">
                  <c:v>50</c:v>
                </c:pt>
                <c:pt idx="95">
                  <c:v>44</c:v>
                </c:pt>
                <c:pt idx="96">
                  <c:v>39</c:v>
                </c:pt>
                <c:pt idx="97">
                  <c:v>34</c:v>
                </c:pt>
                <c:pt idx="98">
                  <c:v>30</c:v>
                </c:pt>
                <c:pt idx="99">
                  <c:v>26</c:v>
                </c:pt>
                <c:pt idx="100">
                  <c:v>23</c:v>
                </c:pt>
                <c:pt idx="101">
                  <c:v>20</c:v>
                </c:pt>
                <c:pt idx="102">
                  <c:v>18</c:v>
                </c:pt>
                <c:pt idx="103">
                  <c:v>16</c:v>
                </c:pt>
                <c:pt idx="104">
                  <c:v>14</c:v>
                </c:pt>
                <c:pt idx="105">
                  <c:v>12</c:v>
                </c:pt>
                <c:pt idx="106">
                  <c:v>10</c:v>
                </c:pt>
                <c:pt idx="107">
                  <c:v>9</c:v>
                </c:pt>
                <c:pt idx="108">
                  <c:v>8</c:v>
                </c:pt>
                <c:pt idx="109">
                  <c:v>7</c:v>
                </c:pt>
                <c:pt idx="110">
                  <c:v>6</c:v>
                </c:pt>
                <c:pt idx="111">
                  <c:v>5</c:v>
                </c:pt>
                <c:pt idx="112">
                  <c:v>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8CB-46C4-8398-4E1836AA8FEA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rgbClr val="FF99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Historical!$D$3:$D$115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  <c:pt idx="26">
                  <c:v>4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12</c:v>
                </c:pt>
                <c:pt idx="35">
                  <c:v>13</c:v>
                </c:pt>
                <c:pt idx="36">
                  <c:v>15</c:v>
                </c:pt>
                <c:pt idx="37">
                  <c:v>18</c:v>
                </c:pt>
                <c:pt idx="38">
                  <c:v>20</c:v>
                </c:pt>
                <c:pt idx="39">
                  <c:v>24</c:v>
                </c:pt>
                <c:pt idx="40">
                  <c:v>27</c:v>
                </c:pt>
                <c:pt idx="41">
                  <c:v>31</c:v>
                </c:pt>
                <c:pt idx="42">
                  <c:v>36</c:v>
                </c:pt>
                <c:pt idx="43">
                  <c:v>41</c:v>
                </c:pt>
                <c:pt idx="44">
                  <c:v>47</c:v>
                </c:pt>
                <c:pt idx="45">
                  <c:v>54</c:v>
                </c:pt>
                <c:pt idx="46">
                  <c:v>62</c:v>
                </c:pt>
                <c:pt idx="47">
                  <c:v>71</c:v>
                </c:pt>
                <c:pt idx="48">
                  <c:v>81</c:v>
                </c:pt>
                <c:pt idx="49">
                  <c:v>92</c:v>
                </c:pt>
                <c:pt idx="50">
                  <c:v>105</c:v>
                </c:pt>
                <c:pt idx="51">
                  <c:v>119</c:v>
                </c:pt>
                <c:pt idx="52">
                  <c:v>135</c:v>
                </c:pt>
                <c:pt idx="53">
                  <c:v>153</c:v>
                </c:pt>
                <c:pt idx="54">
                  <c:v>173</c:v>
                </c:pt>
                <c:pt idx="55">
                  <c:v>194</c:v>
                </c:pt>
                <c:pt idx="56">
                  <c:v>217</c:v>
                </c:pt>
                <c:pt idx="57">
                  <c:v>242</c:v>
                </c:pt>
                <c:pt idx="58">
                  <c:v>268</c:v>
                </c:pt>
                <c:pt idx="59">
                  <c:v>296</c:v>
                </c:pt>
                <c:pt idx="60">
                  <c:v>325</c:v>
                </c:pt>
                <c:pt idx="61">
                  <c:v>354</c:v>
                </c:pt>
                <c:pt idx="62">
                  <c:v>384</c:v>
                </c:pt>
                <c:pt idx="63">
                  <c:v>412</c:v>
                </c:pt>
                <c:pt idx="64">
                  <c:v>440</c:v>
                </c:pt>
                <c:pt idx="65">
                  <c:v>465</c:v>
                </c:pt>
                <c:pt idx="66">
                  <c:v>487</c:v>
                </c:pt>
                <c:pt idx="67">
                  <c:v>506</c:v>
                </c:pt>
                <c:pt idx="68">
                  <c:v>520</c:v>
                </c:pt>
                <c:pt idx="69">
                  <c:v>529</c:v>
                </c:pt>
                <c:pt idx="70">
                  <c:v>533</c:v>
                </c:pt>
                <c:pt idx="71">
                  <c:v>531</c:v>
                </c:pt>
                <c:pt idx="72">
                  <c:v>524</c:v>
                </c:pt>
                <c:pt idx="73">
                  <c:v>512</c:v>
                </c:pt>
                <c:pt idx="74">
                  <c:v>495</c:v>
                </c:pt>
                <c:pt idx="75">
                  <c:v>475</c:v>
                </c:pt>
                <c:pt idx="76">
                  <c:v>450</c:v>
                </c:pt>
                <c:pt idx="77">
                  <c:v>424</c:v>
                </c:pt>
                <c:pt idx="78">
                  <c:v>396</c:v>
                </c:pt>
                <c:pt idx="79">
                  <c:v>366</c:v>
                </c:pt>
                <c:pt idx="80">
                  <c:v>337</c:v>
                </c:pt>
                <c:pt idx="81">
                  <c:v>308</c:v>
                </c:pt>
                <c:pt idx="82">
                  <c:v>280</c:v>
                </c:pt>
                <c:pt idx="83">
                  <c:v>253</c:v>
                </c:pt>
                <c:pt idx="84">
                  <c:v>227</c:v>
                </c:pt>
                <c:pt idx="85">
                  <c:v>203</c:v>
                </c:pt>
                <c:pt idx="86">
                  <c:v>181</c:v>
                </c:pt>
                <c:pt idx="87">
                  <c:v>161</c:v>
                </c:pt>
                <c:pt idx="88">
                  <c:v>142</c:v>
                </c:pt>
                <c:pt idx="89">
                  <c:v>126</c:v>
                </c:pt>
                <c:pt idx="90">
                  <c:v>111</c:v>
                </c:pt>
                <c:pt idx="91">
                  <c:v>97</c:v>
                </c:pt>
                <c:pt idx="92">
                  <c:v>85</c:v>
                </c:pt>
                <c:pt idx="93">
                  <c:v>75</c:v>
                </c:pt>
                <c:pt idx="94">
                  <c:v>65</c:v>
                </c:pt>
                <c:pt idx="95">
                  <c:v>57</c:v>
                </c:pt>
                <c:pt idx="96">
                  <c:v>50</c:v>
                </c:pt>
                <c:pt idx="97">
                  <c:v>44</c:v>
                </c:pt>
                <c:pt idx="98">
                  <c:v>38</c:v>
                </c:pt>
                <c:pt idx="99">
                  <c:v>33</c:v>
                </c:pt>
                <c:pt idx="100">
                  <c:v>29</c:v>
                </c:pt>
                <c:pt idx="101">
                  <c:v>25</c:v>
                </c:pt>
                <c:pt idx="102">
                  <c:v>22</c:v>
                </c:pt>
                <c:pt idx="103">
                  <c:v>19</c:v>
                </c:pt>
                <c:pt idx="104">
                  <c:v>16</c:v>
                </c:pt>
                <c:pt idx="105">
                  <c:v>14</c:v>
                </c:pt>
                <c:pt idx="106">
                  <c:v>12</c:v>
                </c:pt>
                <c:pt idx="107">
                  <c:v>11</c:v>
                </c:pt>
                <c:pt idx="108">
                  <c:v>9</c:v>
                </c:pt>
                <c:pt idx="109">
                  <c:v>8</c:v>
                </c:pt>
                <c:pt idx="110">
                  <c:v>7</c:v>
                </c:pt>
                <c:pt idx="111">
                  <c:v>6</c:v>
                </c:pt>
                <c:pt idx="112">
                  <c:v>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891-4F64-9B10-0A1181D51979}"/>
            </c:ext>
          </c:extLst>
        </c:ser>
        <c:ser>
          <c:idx val="1"/>
          <c:order val="2"/>
          <c:tx>
            <c:strRef>
              <c:f>Historical!$F$2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Historical!$F$3:$F$115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2</c:v>
                </c:pt>
                <c:pt idx="27">
                  <c:v>0</c:v>
                </c:pt>
                <c:pt idx="28">
                  <c:v>-37</c:v>
                </c:pt>
                <c:pt idx="29">
                  <c:v>0</c:v>
                </c:pt>
                <c:pt idx="30">
                  <c:v>7</c:v>
                </c:pt>
                <c:pt idx="31">
                  <c:v>0</c:v>
                </c:pt>
                <c:pt idx="32">
                  <c:v>15</c:v>
                </c:pt>
                <c:pt idx="33">
                  <c:v>21</c:v>
                </c:pt>
                <c:pt idx="34">
                  <c:v>9</c:v>
                </c:pt>
                <c:pt idx="35">
                  <c:v>10</c:v>
                </c:pt>
                <c:pt idx="36">
                  <c:v>0</c:v>
                </c:pt>
                <c:pt idx="37">
                  <c:v>15</c:v>
                </c:pt>
                <c:pt idx="38">
                  <c:v>0</c:v>
                </c:pt>
                <c:pt idx="39">
                  <c:v>0</c:v>
                </c:pt>
                <c:pt idx="40">
                  <c:v>38</c:v>
                </c:pt>
                <c:pt idx="41">
                  <c:v>0</c:v>
                </c:pt>
                <c:pt idx="42">
                  <c:v>22</c:v>
                </c:pt>
                <c:pt idx="43">
                  <c:v>150</c:v>
                </c:pt>
                <c:pt idx="44">
                  <c:v>15</c:v>
                </c:pt>
                <c:pt idx="45">
                  <c:v>45</c:v>
                </c:pt>
                <c:pt idx="46">
                  <c:v>231</c:v>
                </c:pt>
                <c:pt idx="47">
                  <c:v>57</c:v>
                </c:pt>
                <c:pt idx="48">
                  <c:v>133</c:v>
                </c:pt>
                <c:pt idx="49">
                  <c:v>47</c:v>
                </c:pt>
                <c:pt idx="50">
                  <c:v>845</c:v>
                </c:pt>
                <c:pt idx="51">
                  <c:v>267</c:v>
                </c:pt>
                <c:pt idx="52">
                  <c:v>236</c:v>
                </c:pt>
                <c:pt idx="53">
                  <c:v>268</c:v>
                </c:pt>
                <c:pt idx="54">
                  <c:v>295</c:v>
                </c:pt>
                <c:pt idx="55">
                  <c:v>645</c:v>
                </c:pt>
                <c:pt idx="56">
                  <c:v>252</c:v>
                </c:pt>
                <c:pt idx="57">
                  <c:v>82</c:v>
                </c:pt>
                <c:pt idx="58">
                  <c:v>104</c:v>
                </c:pt>
                <c:pt idx="59">
                  <c:v>597</c:v>
                </c:pt>
                <c:pt idx="60">
                  <c:v>934</c:v>
                </c:pt>
                <c:pt idx="61">
                  <c:v>733</c:v>
                </c:pt>
                <c:pt idx="62">
                  <c:v>387</c:v>
                </c:pt>
                <c:pt idx="63">
                  <c:v>479</c:v>
                </c:pt>
                <c:pt idx="64">
                  <c:v>1191</c:v>
                </c:pt>
                <c:pt idx="65">
                  <c:v>796</c:v>
                </c:pt>
                <c:pt idx="66">
                  <c:v>368</c:v>
                </c:pt>
                <c:pt idx="67">
                  <c:v>299</c:v>
                </c:pt>
                <c:pt idx="68">
                  <c:v>860</c:v>
                </c:pt>
                <c:pt idx="69">
                  <c:v>350</c:v>
                </c:pt>
                <c:pt idx="70">
                  <c:v>656</c:v>
                </c:pt>
                <c:pt idx="71">
                  <c:v>386</c:v>
                </c:pt>
                <c:pt idx="72">
                  <c:v>150</c:v>
                </c:pt>
                <c:pt idx="73">
                  <c:v>342</c:v>
                </c:pt>
                <c:pt idx="74">
                  <c:v>621</c:v>
                </c:pt>
                <c:pt idx="75">
                  <c:v>330</c:v>
                </c:pt>
                <c:pt idx="76">
                  <c:v>644</c:v>
                </c:pt>
                <c:pt idx="77">
                  <c:v>600</c:v>
                </c:pt>
                <c:pt idx="78">
                  <c:v>690</c:v>
                </c:pt>
                <c:pt idx="79">
                  <c:v>386</c:v>
                </c:pt>
                <c:pt idx="80">
                  <c:v>318</c:v>
                </c:pt>
                <c:pt idx="81">
                  <c:v>185</c:v>
                </c:pt>
                <c:pt idx="82">
                  <c:v>362</c:v>
                </c:pt>
                <c:pt idx="83">
                  <c:v>296</c:v>
                </c:pt>
                <c:pt idx="84">
                  <c:v>344</c:v>
                </c:pt>
                <c:pt idx="85">
                  <c:v>213</c:v>
                </c:pt>
                <c:pt idx="86">
                  <c:v>219</c:v>
                </c:pt>
                <c:pt idx="87">
                  <c:v>64</c:v>
                </c:pt>
                <c:pt idx="88">
                  <c:v>242</c:v>
                </c:pt>
                <c:pt idx="89">
                  <c:v>164</c:v>
                </c:pt>
                <c:pt idx="90">
                  <c:v>85</c:v>
                </c:pt>
                <c:pt idx="91">
                  <c:v>46</c:v>
                </c:pt>
                <c:pt idx="92">
                  <c:v>72</c:v>
                </c:pt>
                <c:pt idx="93">
                  <c:v>59</c:v>
                </c:pt>
                <c:pt idx="94">
                  <c:v>79</c:v>
                </c:pt>
                <c:pt idx="95">
                  <c:v>54</c:v>
                </c:pt>
                <c:pt idx="96">
                  <c:v>39</c:v>
                </c:pt>
                <c:pt idx="97">
                  <c:v>7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8CB-46C4-8398-4E1836AA8F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6826368"/>
        <c:axId val="116658560"/>
      </c:scatterChart>
      <c:valAx>
        <c:axId val="106826368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6658560"/>
        <c:crosses val="autoZero"/>
        <c:crossBetween val="midCat"/>
        <c:majorUnit val="14"/>
        <c:minorUnit val="7"/>
      </c:valAx>
      <c:valAx>
        <c:axId val="116658560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Chinook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06826368"/>
        <c:crosses val="autoZero"/>
        <c:crossBetween val="midCat"/>
        <c:majorUnit val="200"/>
        <c:minorUnit val="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66FF66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Historical!$J$3:$J$115</c:f>
              <c:numCache>
                <c:formatCode>#,##0</c:formatCode>
                <c:ptCount val="113"/>
                <c:pt idx="0">
                  <c:v>155</c:v>
                </c:pt>
                <c:pt idx="1">
                  <c:v>177</c:v>
                </c:pt>
                <c:pt idx="2">
                  <c:v>202</c:v>
                </c:pt>
                <c:pt idx="3">
                  <c:v>230</c:v>
                </c:pt>
                <c:pt idx="4">
                  <c:v>262</c:v>
                </c:pt>
                <c:pt idx="5">
                  <c:v>297</c:v>
                </c:pt>
                <c:pt idx="6">
                  <c:v>337</c:v>
                </c:pt>
                <c:pt idx="7">
                  <c:v>381</c:v>
                </c:pt>
                <c:pt idx="8">
                  <c:v>430</c:v>
                </c:pt>
                <c:pt idx="9">
                  <c:v>483</c:v>
                </c:pt>
                <c:pt idx="10">
                  <c:v>542</c:v>
                </c:pt>
                <c:pt idx="11">
                  <c:v>606</c:v>
                </c:pt>
                <c:pt idx="12">
                  <c:v>675</c:v>
                </c:pt>
                <c:pt idx="13">
                  <c:v>748</c:v>
                </c:pt>
                <c:pt idx="14">
                  <c:v>826</c:v>
                </c:pt>
                <c:pt idx="15">
                  <c:v>907</c:v>
                </c:pt>
                <c:pt idx="16">
                  <c:v>990</c:v>
                </c:pt>
                <c:pt idx="17">
                  <c:v>1075</c:v>
                </c:pt>
                <c:pt idx="18">
                  <c:v>1158</c:v>
                </c:pt>
                <c:pt idx="19">
                  <c:v>1240</c:v>
                </c:pt>
                <c:pt idx="20">
                  <c:v>1316</c:v>
                </c:pt>
                <c:pt idx="21">
                  <c:v>1386</c:v>
                </c:pt>
                <c:pt idx="22">
                  <c:v>1447</c:v>
                </c:pt>
                <c:pt idx="23">
                  <c:v>1498</c:v>
                </c:pt>
                <c:pt idx="24">
                  <c:v>1535</c:v>
                </c:pt>
                <c:pt idx="25">
                  <c:v>1559</c:v>
                </c:pt>
                <c:pt idx="26">
                  <c:v>1568</c:v>
                </c:pt>
                <c:pt idx="27">
                  <c:v>1561</c:v>
                </c:pt>
                <c:pt idx="28">
                  <c:v>1540</c:v>
                </c:pt>
                <c:pt idx="29">
                  <c:v>1504</c:v>
                </c:pt>
                <c:pt idx="30">
                  <c:v>1455</c:v>
                </c:pt>
                <c:pt idx="31">
                  <c:v>1395</c:v>
                </c:pt>
                <c:pt idx="32">
                  <c:v>1326</c:v>
                </c:pt>
                <c:pt idx="33">
                  <c:v>1251</c:v>
                </c:pt>
                <c:pt idx="34">
                  <c:v>1170</c:v>
                </c:pt>
                <c:pt idx="35">
                  <c:v>1086</c:v>
                </c:pt>
                <c:pt idx="36">
                  <c:v>1002</c:v>
                </c:pt>
                <c:pt idx="37">
                  <c:v>919</c:v>
                </c:pt>
                <c:pt idx="38">
                  <c:v>837</c:v>
                </c:pt>
                <c:pt idx="39">
                  <c:v>759</c:v>
                </c:pt>
                <c:pt idx="40">
                  <c:v>685</c:v>
                </c:pt>
                <c:pt idx="41">
                  <c:v>615</c:v>
                </c:pt>
                <c:pt idx="42">
                  <c:v>551</c:v>
                </c:pt>
                <c:pt idx="43">
                  <c:v>491</c:v>
                </c:pt>
                <c:pt idx="44">
                  <c:v>437</c:v>
                </c:pt>
                <c:pt idx="45">
                  <c:v>387</c:v>
                </c:pt>
                <c:pt idx="46">
                  <c:v>343</c:v>
                </c:pt>
                <c:pt idx="47">
                  <c:v>303</c:v>
                </c:pt>
                <c:pt idx="48">
                  <c:v>267</c:v>
                </c:pt>
                <c:pt idx="49">
                  <c:v>235</c:v>
                </c:pt>
                <c:pt idx="50">
                  <c:v>206</c:v>
                </c:pt>
                <c:pt idx="51">
                  <c:v>181</c:v>
                </c:pt>
                <c:pt idx="52">
                  <c:v>158</c:v>
                </c:pt>
                <c:pt idx="53">
                  <c:v>139</c:v>
                </c:pt>
                <c:pt idx="54">
                  <c:v>121</c:v>
                </c:pt>
                <c:pt idx="55">
                  <c:v>106</c:v>
                </c:pt>
                <c:pt idx="56">
                  <c:v>93</c:v>
                </c:pt>
                <c:pt idx="57">
                  <c:v>81</c:v>
                </c:pt>
                <c:pt idx="58">
                  <c:v>70</c:v>
                </c:pt>
                <c:pt idx="59">
                  <c:v>61</c:v>
                </c:pt>
                <c:pt idx="60">
                  <c:v>54</c:v>
                </c:pt>
                <c:pt idx="61">
                  <c:v>47</c:v>
                </c:pt>
                <c:pt idx="62">
                  <c:v>41</c:v>
                </c:pt>
                <c:pt idx="63">
                  <c:v>35</c:v>
                </c:pt>
                <c:pt idx="64">
                  <c:v>31</c:v>
                </c:pt>
                <c:pt idx="65">
                  <c:v>27</c:v>
                </c:pt>
                <c:pt idx="66">
                  <c:v>23</c:v>
                </c:pt>
                <c:pt idx="67">
                  <c:v>20</c:v>
                </c:pt>
                <c:pt idx="68">
                  <c:v>18</c:v>
                </c:pt>
                <c:pt idx="69">
                  <c:v>15</c:v>
                </c:pt>
                <c:pt idx="70">
                  <c:v>13</c:v>
                </c:pt>
                <c:pt idx="71">
                  <c:v>12</c:v>
                </c:pt>
                <c:pt idx="72">
                  <c:v>10</c:v>
                </c:pt>
                <c:pt idx="73">
                  <c:v>9</c:v>
                </c:pt>
                <c:pt idx="74">
                  <c:v>8</c:v>
                </c:pt>
                <c:pt idx="75">
                  <c:v>7</c:v>
                </c:pt>
                <c:pt idx="76">
                  <c:v>6</c:v>
                </c:pt>
                <c:pt idx="77">
                  <c:v>5</c:v>
                </c:pt>
                <c:pt idx="78">
                  <c:v>4</c:v>
                </c:pt>
                <c:pt idx="79">
                  <c:v>4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2</c:v>
                </c:pt>
                <c:pt idx="84">
                  <c:v>2</c:v>
                </c:pt>
                <c:pt idx="85">
                  <c:v>2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17F-4EAC-8197-E3A995F1004C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Historical!$L$3:$L$115</c:f>
              <c:numCache>
                <c:formatCode>#,##0</c:formatCode>
                <c:ptCount val="113"/>
                <c:pt idx="0">
                  <c:v>58</c:v>
                </c:pt>
                <c:pt idx="1">
                  <c:v>66</c:v>
                </c:pt>
                <c:pt idx="2">
                  <c:v>76</c:v>
                </c:pt>
                <c:pt idx="3">
                  <c:v>87</c:v>
                </c:pt>
                <c:pt idx="4">
                  <c:v>100</c:v>
                </c:pt>
                <c:pt idx="5">
                  <c:v>114</c:v>
                </c:pt>
                <c:pt idx="6">
                  <c:v>131</c:v>
                </c:pt>
                <c:pt idx="7">
                  <c:v>150</c:v>
                </c:pt>
                <c:pt idx="8">
                  <c:v>171</c:v>
                </c:pt>
                <c:pt idx="9">
                  <c:v>194</c:v>
                </c:pt>
                <c:pt idx="10">
                  <c:v>221</c:v>
                </c:pt>
                <c:pt idx="11">
                  <c:v>251</c:v>
                </c:pt>
                <c:pt idx="12">
                  <c:v>284</c:v>
                </c:pt>
                <c:pt idx="13">
                  <c:v>320</c:v>
                </c:pt>
                <c:pt idx="14">
                  <c:v>360</c:v>
                </c:pt>
                <c:pt idx="15">
                  <c:v>403</c:v>
                </c:pt>
                <c:pt idx="16">
                  <c:v>450</c:v>
                </c:pt>
                <c:pt idx="17">
                  <c:v>500</c:v>
                </c:pt>
                <c:pt idx="18">
                  <c:v>553</c:v>
                </c:pt>
                <c:pt idx="19">
                  <c:v>608</c:v>
                </c:pt>
                <c:pt idx="20">
                  <c:v>664</c:v>
                </c:pt>
                <c:pt idx="21">
                  <c:v>721</c:v>
                </c:pt>
                <c:pt idx="22">
                  <c:v>777</c:v>
                </c:pt>
                <c:pt idx="23">
                  <c:v>832</c:v>
                </c:pt>
                <c:pt idx="24">
                  <c:v>882</c:v>
                </c:pt>
                <c:pt idx="25">
                  <c:v>928</c:v>
                </c:pt>
                <c:pt idx="26">
                  <c:v>967</c:v>
                </c:pt>
                <c:pt idx="27">
                  <c:v>998</c:v>
                </c:pt>
                <c:pt idx="28">
                  <c:v>1020</c:v>
                </c:pt>
                <c:pt idx="29">
                  <c:v>1031</c:v>
                </c:pt>
                <c:pt idx="30">
                  <c:v>1033</c:v>
                </c:pt>
                <c:pt idx="31">
                  <c:v>1023</c:v>
                </c:pt>
                <c:pt idx="32">
                  <c:v>1004</c:v>
                </c:pt>
                <c:pt idx="33">
                  <c:v>975</c:v>
                </c:pt>
                <c:pt idx="34">
                  <c:v>938</c:v>
                </c:pt>
                <c:pt idx="35">
                  <c:v>894</c:v>
                </c:pt>
                <c:pt idx="36">
                  <c:v>844</c:v>
                </c:pt>
                <c:pt idx="37">
                  <c:v>791</c:v>
                </c:pt>
                <c:pt idx="38">
                  <c:v>735</c:v>
                </c:pt>
                <c:pt idx="39">
                  <c:v>678</c:v>
                </c:pt>
                <c:pt idx="40">
                  <c:v>621</c:v>
                </c:pt>
                <c:pt idx="41">
                  <c:v>566</c:v>
                </c:pt>
                <c:pt idx="42">
                  <c:v>513</c:v>
                </c:pt>
                <c:pt idx="43">
                  <c:v>462</c:v>
                </c:pt>
                <c:pt idx="44">
                  <c:v>414</c:v>
                </c:pt>
                <c:pt idx="45">
                  <c:v>370</c:v>
                </c:pt>
                <c:pt idx="46">
                  <c:v>329</c:v>
                </c:pt>
                <c:pt idx="47">
                  <c:v>292</c:v>
                </c:pt>
                <c:pt idx="48">
                  <c:v>258</c:v>
                </c:pt>
                <c:pt idx="49">
                  <c:v>228</c:v>
                </c:pt>
                <c:pt idx="50">
                  <c:v>201</c:v>
                </c:pt>
                <c:pt idx="51">
                  <c:v>176</c:v>
                </c:pt>
                <c:pt idx="52">
                  <c:v>154</c:v>
                </c:pt>
                <c:pt idx="53">
                  <c:v>135</c:v>
                </c:pt>
                <c:pt idx="54">
                  <c:v>118</c:v>
                </c:pt>
                <c:pt idx="55">
                  <c:v>103</c:v>
                </c:pt>
                <c:pt idx="56">
                  <c:v>90</c:v>
                </c:pt>
                <c:pt idx="57">
                  <c:v>78</c:v>
                </c:pt>
                <c:pt idx="58">
                  <c:v>68</c:v>
                </c:pt>
                <c:pt idx="59">
                  <c:v>59</c:v>
                </c:pt>
                <c:pt idx="60">
                  <c:v>52</c:v>
                </c:pt>
                <c:pt idx="61">
                  <c:v>45</c:v>
                </c:pt>
                <c:pt idx="62">
                  <c:v>39</c:v>
                </c:pt>
                <c:pt idx="63">
                  <c:v>34</c:v>
                </c:pt>
                <c:pt idx="64">
                  <c:v>29</c:v>
                </c:pt>
                <c:pt idx="65">
                  <c:v>26</c:v>
                </c:pt>
                <c:pt idx="66">
                  <c:v>22</c:v>
                </c:pt>
                <c:pt idx="67">
                  <c:v>19</c:v>
                </c:pt>
                <c:pt idx="68">
                  <c:v>17</c:v>
                </c:pt>
                <c:pt idx="69">
                  <c:v>15</c:v>
                </c:pt>
                <c:pt idx="70">
                  <c:v>13</c:v>
                </c:pt>
                <c:pt idx="71">
                  <c:v>11</c:v>
                </c:pt>
                <c:pt idx="72">
                  <c:v>9</c:v>
                </c:pt>
                <c:pt idx="73">
                  <c:v>8</c:v>
                </c:pt>
                <c:pt idx="74">
                  <c:v>7</c:v>
                </c:pt>
                <c:pt idx="75">
                  <c:v>6</c:v>
                </c:pt>
                <c:pt idx="76">
                  <c:v>5</c:v>
                </c:pt>
                <c:pt idx="77">
                  <c:v>5</c:v>
                </c:pt>
                <c:pt idx="78">
                  <c:v>4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2</c:v>
                </c:pt>
                <c:pt idx="83">
                  <c:v>2</c:v>
                </c:pt>
                <c:pt idx="84">
                  <c:v>2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15-44D1-8F58-31C9AAE6E6AA}"/>
            </c:ext>
          </c:extLst>
        </c:ser>
        <c:ser>
          <c:idx val="1"/>
          <c:order val="2"/>
          <c:tx>
            <c:strRef>
              <c:f>Historical!$N$2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Historical!$N$3:$N$115</c:f>
              <c:numCache>
                <c:formatCode>#,##0</c:formatCode>
                <c:ptCount val="113"/>
                <c:pt idx="0">
                  <c:v>3</c:v>
                </c:pt>
                <c:pt idx="1">
                  <c:v>9</c:v>
                </c:pt>
                <c:pt idx="2">
                  <c:v>27</c:v>
                </c:pt>
                <c:pt idx="3">
                  <c:v>7</c:v>
                </c:pt>
                <c:pt idx="4">
                  <c:v>3</c:v>
                </c:pt>
                <c:pt idx="5">
                  <c:v>24</c:v>
                </c:pt>
                <c:pt idx="6">
                  <c:v>18</c:v>
                </c:pt>
                <c:pt idx="7">
                  <c:v>16</c:v>
                </c:pt>
                <c:pt idx="8">
                  <c:v>75</c:v>
                </c:pt>
                <c:pt idx="9">
                  <c:v>183</c:v>
                </c:pt>
                <c:pt idx="10">
                  <c:v>90</c:v>
                </c:pt>
                <c:pt idx="11">
                  <c:v>133</c:v>
                </c:pt>
                <c:pt idx="12">
                  <c:v>84</c:v>
                </c:pt>
                <c:pt idx="13">
                  <c:v>53</c:v>
                </c:pt>
                <c:pt idx="14">
                  <c:v>181</c:v>
                </c:pt>
                <c:pt idx="15">
                  <c:v>237</c:v>
                </c:pt>
                <c:pt idx="16">
                  <c:v>190</c:v>
                </c:pt>
                <c:pt idx="17">
                  <c:v>391</c:v>
                </c:pt>
                <c:pt idx="18">
                  <c:v>336</c:v>
                </c:pt>
                <c:pt idx="19">
                  <c:v>923</c:v>
                </c:pt>
                <c:pt idx="20">
                  <c:v>1057</c:v>
                </c:pt>
                <c:pt idx="21">
                  <c:v>994</c:v>
                </c:pt>
                <c:pt idx="22">
                  <c:v>140</c:v>
                </c:pt>
                <c:pt idx="23">
                  <c:v>882</c:v>
                </c:pt>
                <c:pt idx="24">
                  <c:v>1031</c:v>
                </c:pt>
                <c:pt idx="25">
                  <c:v>722</c:v>
                </c:pt>
                <c:pt idx="26">
                  <c:v>861</c:v>
                </c:pt>
                <c:pt idx="27">
                  <c:v>1273</c:v>
                </c:pt>
                <c:pt idx="28">
                  <c:v>1572</c:v>
                </c:pt>
                <c:pt idx="29">
                  <c:v>1396</c:v>
                </c:pt>
                <c:pt idx="30">
                  <c:v>1364</c:v>
                </c:pt>
                <c:pt idx="31">
                  <c:v>1034</c:v>
                </c:pt>
                <c:pt idx="32">
                  <c:v>943</c:v>
                </c:pt>
                <c:pt idx="33">
                  <c:v>1151</c:v>
                </c:pt>
                <c:pt idx="34">
                  <c:v>437</c:v>
                </c:pt>
                <c:pt idx="35">
                  <c:v>97</c:v>
                </c:pt>
                <c:pt idx="36">
                  <c:v>351</c:v>
                </c:pt>
                <c:pt idx="37">
                  <c:v>189</c:v>
                </c:pt>
                <c:pt idx="38">
                  <c:v>315</c:v>
                </c:pt>
                <c:pt idx="39">
                  <c:v>727</c:v>
                </c:pt>
                <c:pt idx="40">
                  <c:v>588</c:v>
                </c:pt>
                <c:pt idx="41">
                  <c:v>444</c:v>
                </c:pt>
                <c:pt idx="42">
                  <c:v>564</c:v>
                </c:pt>
                <c:pt idx="43">
                  <c:v>402</c:v>
                </c:pt>
                <c:pt idx="44">
                  <c:v>177</c:v>
                </c:pt>
                <c:pt idx="45">
                  <c:v>185</c:v>
                </c:pt>
                <c:pt idx="46">
                  <c:v>161</c:v>
                </c:pt>
                <c:pt idx="47">
                  <c:v>69</c:v>
                </c:pt>
                <c:pt idx="48">
                  <c:v>154</c:v>
                </c:pt>
                <c:pt idx="49">
                  <c:v>115</c:v>
                </c:pt>
                <c:pt idx="50">
                  <c:v>214</c:v>
                </c:pt>
                <c:pt idx="51">
                  <c:v>86</c:v>
                </c:pt>
                <c:pt idx="52">
                  <c:v>56</c:v>
                </c:pt>
                <c:pt idx="53">
                  <c:v>111</c:v>
                </c:pt>
                <c:pt idx="54">
                  <c:v>29</c:v>
                </c:pt>
                <c:pt idx="55">
                  <c:v>143</c:v>
                </c:pt>
                <c:pt idx="56">
                  <c:v>15</c:v>
                </c:pt>
                <c:pt idx="57">
                  <c:v>20</c:v>
                </c:pt>
                <c:pt idx="58">
                  <c:v>0</c:v>
                </c:pt>
                <c:pt idx="59">
                  <c:v>33</c:v>
                </c:pt>
                <c:pt idx="60">
                  <c:v>28</c:v>
                </c:pt>
                <c:pt idx="61">
                  <c:v>8</c:v>
                </c:pt>
                <c:pt idx="62">
                  <c:v>20</c:v>
                </c:pt>
                <c:pt idx="63">
                  <c:v>0</c:v>
                </c:pt>
                <c:pt idx="64">
                  <c:v>0</c:v>
                </c:pt>
                <c:pt idx="65">
                  <c:v>-7</c:v>
                </c:pt>
                <c:pt idx="66">
                  <c:v>13</c:v>
                </c:pt>
                <c:pt idx="67">
                  <c:v>7</c:v>
                </c:pt>
                <c:pt idx="68">
                  <c:v>0</c:v>
                </c:pt>
                <c:pt idx="69">
                  <c:v>7</c:v>
                </c:pt>
                <c:pt idx="70">
                  <c:v>7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7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17F-4EAC-8197-E3A995F10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8675328"/>
        <c:axId val="118676864"/>
      </c:scatterChart>
      <c:valAx>
        <c:axId val="118675328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676864"/>
        <c:crosses val="autoZero"/>
        <c:crossBetween val="midCat"/>
        <c:majorUnit val="14"/>
        <c:minorUnit val="7"/>
      </c:valAx>
      <c:valAx>
        <c:axId val="118676864"/>
        <c:scaling>
          <c:orientation val="minMax"/>
          <c:max val="5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Sockeye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675328"/>
        <c:crosses val="autoZero"/>
        <c:crossBetween val="midCat"/>
        <c:majorUnit val="1000"/>
        <c:minorUnit val="2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33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Historical!$R$3:$R$115</c:f>
              <c:numCache>
                <c:formatCode>General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3</c:v>
                </c:pt>
                <c:pt idx="58">
                  <c:v>3</c:v>
                </c:pt>
                <c:pt idx="59">
                  <c:v>4</c:v>
                </c:pt>
                <c:pt idx="60">
                  <c:v>5</c:v>
                </c:pt>
                <c:pt idx="61">
                  <c:v>6</c:v>
                </c:pt>
                <c:pt idx="62">
                  <c:v>7</c:v>
                </c:pt>
                <c:pt idx="63">
                  <c:v>9</c:v>
                </c:pt>
                <c:pt idx="64">
                  <c:v>11</c:v>
                </c:pt>
                <c:pt idx="65">
                  <c:v>13</c:v>
                </c:pt>
                <c:pt idx="66">
                  <c:v>16</c:v>
                </c:pt>
                <c:pt idx="67">
                  <c:v>19</c:v>
                </c:pt>
                <c:pt idx="68">
                  <c:v>23</c:v>
                </c:pt>
                <c:pt idx="69">
                  <c:v>28</c:v>
                </c:pt>
                <c:pt idx="70">
                  <c:v>33</c:v>
                </c:pt>
                <c:pt idx="71">
                  <c:v>40</c:v>
                </c:pt>
                <c:pt idx="72">
                  <c:v>49</c:v>
                </c:pt>
                <c:pt idx="73">
                  <c:v>59</c:v>
                </c:pt>
                <c:pt idx="74">
                  <c:v>71</c:v>
                </c:pt>
                <c:pt idx="75">
                  <c:v>86</c:v>
                </c:pt>
                <c:pt idx="76">
                  <c:v>103</c:v>
                </c:pt>
                <c:pt idx="77">
                  <c:v>124</c:v>
                </c:pt>
                <c:pt idx="78">
                  <c:v>149</c:v>
                </c:pt>
                <c:pt idx="79">
                  <c:v>177</c:v>
                </c:pt>
                <c:pt idx="80">
                  <c:v>211</c:v>
                </c:pt>
                <c:pt idx="81" formatCode="#,##0">
                  <c:v>251</c:v>
                </c:pt>
                <c:pt idx="82" formatCode="#,##0">
                  <c:v>296</c:v>
                </c:pt>
                <c:pt idx="83" formatCode="#,##0">
                  <c:v>347</c:v>
                </c:pt>
                <c:pt idx="84" formatCode="#,##0">
                  <c:v>405</c:v>
                </c:pt>
                <c:pt idx="85" formatCode="#,##0">
                  <c:v>469</c:v>
                </c:pt>
                <c:pt idx="86" formatCode="#,##0">
                  <c:v>539</c:v>
                </c:pt>
                <c:pt idx="87" formatCode="#,##0">
                  <c:v>613</c:v>
                </c:pt>
                <c:pt idx="88" formatCode="#,##0">
                  <c:v>689</c:v>
                </c:pt>
                <c:pt idx="89" formatCode="#,##0">
                  <c:v>765</c:v>
                </c:pt>
                <c:pt idx="90" formatCode="#,##0">
                  <c:v>837</c:v>
                </c:pt>
                <c:pt idx="91" formatCode="#,##0">
                  <c:v>903</c:v>
                </c:pt>
                <c:pt idx="92" formatCode="#,##0">
                  <c:v>957</c:v>
                </c:pt>
                <c:pt idx="93" formatCode="#,##0">
                  <c:v>998</c:v>
                </c:pt>
                <c:pt idx="94" formatCode="#,##0">
                  <c:v>1021</c:v>
                </c:pt>
                <c:pt idx="95" formatCode="#,##0">
                  <c:v>1026</c:v>
                </c:pt>
                <c:pt idx="96" formatCode="#,##0">
                  <c:v>1011</c:v>
                </c:pt>
                <c:pt idx="97" formatCode="#,##0">
                  <c:v>979</c:v>
                </c:pt>
                <c:pt idx="98" formatCode="#,##0">
                  <c:v>930</c:v>
                </c:pt>
                <c:pt idx="99" formatCode="#,##0">
                  <c:v>870</c:v>
                </c:pt>
                <c:pt idx="100" formatCode="#,##0">
                  <c:v>800</c:v>
                </c:pt>
                <c:pt idx="101" formatCode="#,##0">
                  <c:v>725</c:v>
                </c:pt>
                <c:pt idx="102" formatCode="#,##0">
                  <c:v>649</c:v>
                </c:pt>
                <c:pt idx="103" formatCode="#,##0">
                  <c:v>574</c:v>
                </c:pt>
                <c:pt idx="104" formatCode="#,##0">
                  <c:v>502</c:v>
                </c:pt>
                <c:pt idx="105" formatCode="#,##0">
                  <c:v>435</c:v>
                </c:pt>
                <c:pt idx="106" formatCode="#,##0">
                  <c:v>374</c:v>
                </c:pt>
                <c:pt idx="107" formatCode="#,##0">
                  <c:v>320</c:v>
                </c:pt>
                <c:pt idx="108" formatCode="#,##0">
                  <c:v>271</c:v>
                </c:pt>
                <c:pt idx="109" formatCode="#,##0">
                  <c:v>229</c:v>
                </c:pt>
                <c:pt idx="110" formatCode="#,##0">
                  <c:v>193</c:v>
                </c:pt>
                <c:pt idx="111" formatCode="#,##0">
                  <c:v>162</c:v>
                </c:pt>
                <c:pt idx="112" formatCode="#,##0">
                  <c:v>135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FB-4D72-B4EC-FC2433D90EB6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Historical!$T$3:$T$115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3</c:v>
                </c:pt>
                <c:pt idx="59">
                  <c:v>4</c:v>
                </c:pt>
                <c:pt idx="60">
                  <c:v>4</c:v>
                </c:pt>
                <c:pt idx="61">
                  <c:v>5</c:v>
                </c:pt>
                <c:pt idx="62">
                  <c:v>6</c:v>
                </c:pt>
                <c:pt idx="63">
                  <c:v>8</c:v>
                </c:pt>
                <c:pt idx="64">
                  <c:v>10</c:v>
                </c:pt>
                <c:pt idx="65">
                  <c:v>12</c:v>
                </c:pt>
                <c:pt idx="66">
                  <c:v>14</c:v>
                </c:pt>
                <c:pt idx="67">
                  <c:v>18</c:v>
                </c:pt>
                <c:pt idx="68">
                  <c:v>22</c:v>
                </c:pt>
                <c:pt idx="69">
                  <c:v>26</c:v>
                </c:pt>
                <c:pt idx="70">
                  <c:v>32</c:v>
                </c:pt>
                <c:pt idx="71">
                  <c:v>40</c:v>
                </c:pt>
                <c:pt idx="72">
                  <c:v>48</c:v>
                </c:pt>
                <c:pt idx="73">
                  <c:v>59</c:v>
                </c:pt>
                <c:pt idx="74">
                  <c:v>72</c:v>
                </c:pt>
                <c:pt idx="75">
                  <c:v>87</c:v>
                </c:pt>
                <c:pt idx="76">
                  <c:v>106</c:v>
                </c:pt>
                <c:pt idx="77">
                  <c:v>129</c:v>
                </c:pt>
                <c:pt idx="78">
                  <c:v>156</c:v>
                </c:pt>
                <c:pt idx="79">
                  <c:v>189</c:v>
                </c:pt>
                <c:pt idx="80">
                  <c:v>227</c:v>
                </c:pt>
                <c:pt idx="81">
                  <c:v>273</c:v>
                </c:pt>
                <c:pt idx="82">
                  <c:v>326</c:v>
                </c:pt>
                <c:pt idx="83">
                  <c:v>388</c:v>
                </c:pt>
                <c:pt idx="84">
                  <c:v>459</c:v>
                </c:pt>
                <c:pt idx="85">
                  <c:v>538</c:v>
                </c:pt>
                <c:pt idx="86">
                  <c:v>627</c:v>
                </c:pt>
                <c:pt idx="87">
                  <c:v>722</c:v>
                </c:pt>
                <c:pt idx="88">
                  <c:v>823</c:v>
                </c:pt>
                <c:pt idx="89">
                  <c:v>925</c:v>
                </c:pt>
                <c:pt idx="90">
                  <c:v>1026</c:v>
                </c:pt>
                <c:pt idx="91">
                  <c:v>1119</c:v>
                </c:pt>
                <c:pt idx="92">
                  <c:v>1200</c:v>
                </c:pt>
                <c:pt idx="93">
                  <c:v>1263</c:v>
                </c:pt>
                <c:pt idx="94">
                  <c:v>1303</c:v>
                </c:pt>
                <c:pt idx="95">
                  <c:v>1317</c:v>
                </c:pt>
                <c:pt idx="96">
                  <c:v>1305</c:v>
                </c:pt>
                <c:pt idx="97">
                  <c:v>1266</c:v>
                </c:pt>
                <c:pt idx="98">
                  <c:v>1205</c:v>
                </c:pt>
                <c:pt idx="99">
                  <c:v>1125</c:v>
                </c:pt>
                <c:pt idx="100">
                  <c:v>1032</c:v>
                </c:pt>
                <c:pt idx="101">
                  <c:v>932</c:v>
                </c:pt>
                <c:pt idx="102">
                  <c:v>829</c:v>
                </c:pt>
                <c:pt idx="103">
                  <c:v>728</c:v>
                </c:pt>
                <c:pt idx="104">
                  <c:v>633</c:v>
                </c:pt>
                <c:pt idx="105">
                  <c:v>544</c:v>
                </c:pt>
                <c:pt idx="106">
                  <c:v>464</c:v>
                </c:pt>
                <c:pt idx="107">
                  <c:v>392</c:v>
                </c:pt>
                <c:pt idx="108">
                  <c:v>330</c:v>
                </c:pt>
                <c:pt idx="109">
                  <c:v>276</c:v>
                </c:pt>
                <c:pt idx="110">
                  <c:v>230</c:v>
                </c:pt>
                <c:pt idx="111">
                  <c:v>191</c:v>
                </c:pt>
                <c:pt idx="112">
                  <c:v>158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4D-4FE9-9FCB-F3FA45DDD443}"/>
            </c:ext>
          </c:extLst>
        </c:ser>
        <c:ser>
          <c:idx val="1"/>
          <c:order val="2"/>
          <c:tx>
            <c:strRef>
              <c:f>Historical!$V$2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Historical!$V$3:$V$115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20</c:v>
                </c:pt>
                <c:pt idx="78">
                  <c:v>60</c:v>
                </c:pt>
                <c:pt idx="79">
                  <c:v>30</c:v>
                </c:pt>
                <c:pt idx="80">
                  <c:v>0</c:v>
                </c:pt>
                <c:pt idx="81">
                  <c:v>142</c:v>
                </c:pt>
                <c:pt idx="82">
                  <c:v>596</c:v>
                </c:pt>
                <c:pt idx="83">
                  <c:v>828</c:v>
                </c:pt>
                <c:pt idx="84">
                  <c:v>1292</c:v>
                </c:pt>
                <c:pt idx="85">
                  <c:v>319</c:v>
                </c:pt>
                <c:pt idx="86">
                  <c:v>903</c:v>
                </c:pt>
                <c:pt idx="87">
                  <c:v>810</c:v>
                </c:pt>
                <c:pt idx="88">
                  <c:v>863</c:v>
                </c:pt>
                <c:pt idx="89">
                  <c:v>1192</c:v>
                </c:pt>
                <c:pt idx="90">
                  <c:v>1107</c:v>
                </c:pt>
                <c:pt idx="91">
                  <c:v>910</c:v>
                </c:pt>
                <c:pt idx="92">
                  <c:v>889</c:v>
                </c:pt>
                <c:pt idx="93">
                  <c:v>803</c:v>
                </c:pt>
                <c:pt idx="94">
                  <c:v>1336</c:v>
                </c:pt>
                <c:pt idx="95">
                  <c:v>1142</c:v>
                </c:pt>
                <c:pt idx="96">
                  <c:v>1293</c:v>
                </c:pt>
                <c:pt idx="97">
                  <c:v>518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5FB-4D72-B4EC-FC2433D90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8748288"/>
        <c:axId val="118749824"/>
      </c:scatterChart>
      <c:valAx>
        <c:axId val="118748288"/>
        <c:scaling>
          <c:orientation val="minMax"/>
          <c:max val="45568"/>
          <c:min val="45511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749824"/>
        <c:crosses val="autoZero"/>
        <c:crossBetween val="midCat"/>
        <c:majorUnit val="14"/>
        <c:minorUnit val="7"/>
      </c:valAx>
      <c:valAx>
        <c:axId val="118749824"/>
        <c:scaling>
          <c:orientation val="minMax"/>
          <c:max val="3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Coho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748288"/>
        <c:crosses val="autoZero"/>
        <c:crossBetween val="midCat"/>
        <c:majorUnit val="1000"/>
        <c:minorUnit val="2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60960</xdr:colOff>
      <xdr:row>77</xdr:row>
      <xdr:rowOff>171450</xdr:rowOff>
    </xdr:from>
    <xdr:to>
      <xdr:col>32</xdr:col>
      <xdr:colOff>365760</xdr:colOff>
      <xdr:row>91</xdr:row>
      <xdr:rowOff>140970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68580</xdr:colOff>
      <xdr:row>92</xdr:row>
      <xdr:rowOff>0</xdr:rowOff>
    </xdr:from>
    <xdr:to>
      <xdr:col>32</xdr:col>
      <xdr:colOff>373380</xdr:colOff>
      <xdr:row>105</xdr:row>
      <xdr:rowOff>167640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38100</xdr:colOff>
      <xdr:row>106</xdr:row>
      <xdr:rowOff>22860</xdr:rowOff>
    </xdr:from>
    <xdr:to>
      <xdr:col>32</xdr:col>
      <xdr:colOff>342900</xdr:colOff>
      <xdr:row>119</xdr:row>
      <xdr:rowOff>190500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33</xdr:col>
      <xdr:colOff>0</xdr:colOff>
      <xdr:row>78</xdr:row>
      <xdr:rowOff>0</xdr:rowOff>
    </xdr:from>
    <xdr:to>
      <xdr:col>40</xdr:col>
      <xdr:colOff>304800</xdr:colOff>
      <xdr:row>91</xdr:row>
      <xdr:rowOff>167640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33</xdr:col>
      <xdr:colOff>30480</xdr:colOff>
      <xdr:row>92</xdr:row>
      <xdr:rowOff>15240</xdr:rowOff>
    </xdr:from>
    <xdr:to>
      <xdr:col>40</xdr:col>
      <xdr:colOff>335280</xdr:colOff>
      <xdr:row>105</xdr:row>
      <xdr:rowOff>182880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7620</xdr:colOff>
      <xdr:row>106</xdr:row>
      <xdr:rowOff>53340</xdr:rowOff>
    </xdr:from>
    <xdr:to>
      <xdr:col>40</xdr:col>
      <xdr:colOff>312420</xdr:colOff>
      <xdr:row>120</xdr:row>
      <xdr:rowOff>22860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118"/>
  <sheetViews>
    <sheetView tabSelected="1" workbookViewId="0">
      <pane xSplit="1" ySplit="3" topLeftCell="AJ85" activePane="bottomRight" state="frozen"/>
      <selection pane="topRight" activeCell="B1" sqref="B1"/>
      <selection pane="bottomLeft" activeCell="A4" sqref="A4"/>
      <selection pane="bottomRight" activeCell="B1" sqref="B1:AI1048576"/>
    </sheetView>
  </sheetViews>
  <sheetFormatPr defaultColWidth="8.85546875" defaultRowHeight="15.75" x14ac:dyDescent="0.25"/>
  <cols>
    <col min="1" max="1" width="9.5703125" style="1" bestFit="1" customWidth="1"/>
    <col min="2" max="2" width="9.140625" style="2" hidden="1" customWidth="1"/>
    <col min="3" max="3" width="8" style="53" hidden="1" customWidth="1"/>
    <col min="4" max="4" width="11.28515625" style="2" hidden="1" customWidth="1"/>
    <col min="5" max="5" width="16.7109375" style="2" hidden="1" customWidth="1"/>
    <col min="6" max="7" width="8.28515625" style="2" hidden="1" customWidth="1"/>
    <col min="8" max="10" width="6.7109375" style="2" hidden="1" customWidth="1"/>
    <col min="11" max="12" width="4.7109375" style="6" hidden="1" customWidth="1"/>
    <col min="13" max="14" width="6.7109375" style="2" hidden="1" customWidth="1"/>
    <col min="15" max="16" width="4.7109375" style="6" hidden="1" customWidth="1"/>
    <col min="17" max="18" width="6.7109375" style="2" hidden="1" customWidth="1"/>
    <col min="19" max="20" width="4.7109375" style="6" hidden="1" customWidth="1"/>
    <col min="21" max="22" width="8.28515625" style="2" hidden="1" customWidth="1"/>
    <col min="23" max="25" width="6.7109375" style="2" hidden="1" customWidth="1"/>
    <col min="26" max="27" width="4.7109375" style="6" hidden="1" customWidth="1"/>
    <col min="28" max="29" width="6.7109375" style="2" hidden="1" customWidth="1"/>
    <col min="30" max="30" width="4.7109375" style="6" hidden="1" customWidth="1"/>
    <col min="31" max="31" width="5.7109375" style="6" hidden="1" customWidth="1"/>
    <col min="32" max="33" width="6.7109375" style="2" hidden="1" customWidth="1"/>
    <col min="34" max="35" width="4.7109375" style="6" hidden="1" customWidth="1"/>
    <col min="36" max="36" width="6.7109375" style="2" customWidth="1"/>
    <col min="37" max="37" width="11" style="2" customWidth="1"/>
    <col min="38" max="38" width="6.7109375" style="2" customWidth="1"/>
    <col min="39" max="39" width="11" style="2" customWidth="1"/>
    <col min="40" max="40" width="6.7109375" style="2" customWidth="1"/>
    <col min="41" max="41" width="11" style="2" customWidth="1"/>
    <col min="42" max="42" width="104.42578125" style="2" customWidth="1"/>
    <col min="43" max="16384" width="8.85546875" style="2"/>
  </cols>
  <sheetData>
    <row r="1" spans="1:42" x14ac:dyDescent="0.25">
      <c r="F1" s="2" t="s">
        <v>7</v>
      </c>
      <c r="I1" s="2" t="s">
        <v>8</v>
      </c>
      <c r="U1" s="2" t="s">
        <v>11</v>
      </c>
      <c r="X1" s="2" t="s">
        <v>25</v>
      </c>
    </row>
    <row r="2" spans="1:42" x14ac:dyDescent="0.25">
      <c r="B2" s="77" t="s">
        <v>1</v>
      </c>
      <c r="C2" s="77"/>
      <c r="D2" s="2" t="s">
        <v>23</v>
      </c>
      <c r="F2" s="7"/>
      <c r="G2" s="13"/>
      <c r="H2" s="19"/>
      <c r="I2" s="7" t="s">
        <v>9</v>
      </c>
      <c r="J2" s="7"/>
      <c r="K2" s="8"/>
      <c r="L2" s="8"/>
      <c r="M2" s="78" t="s">
        <v>5</v>
      </c>
      <c r="N2" s="78"/>
      <c r="O2" s="14"/>
      <c r="P2" s="14"/>
      <c r="Q2" s="19" t="s">
        <v>6</v>
      </c>
      <c r="R2" s="19"/>
      <c r="S2" s="20"/>
      <c r="T2" s="20"/>
      <c r="U2" s="9"/>
      <c r="V2" s="15"/>
      <c r="W2" s="21"/>
      <c r="X2" s="9" t="s">
        <v>4</v>
      </c>
      <c r="Y2" s="9"/>
      <c r="Z2" s="11"/>
      <c r="AA2" s="11"/>
      <c r="AB2" s="15" t="s">
        <v>5</v>
      </c>
      <c r="AC2" s="15"/>
      <c r="AD2" s="17"/>
      <c r="AE2" s="17"/>
      <c r="AF2" s="21" t="s">
        <v>6</v>
      </c>
      <c r="AG2" s="21"/>
      <c r="AH2" s="23"/>
      <c r="AI2" s="23"/>
      <c r="AJ2" s="25" t="s">
        <v>4</v>
      </c>
      <c r="AK2" s="26"/>
      <c r="AL2" s="25" t="s">
        <v>5</v>
      </c>
      <c r="AM2" s="26"/>
      <c r="AN2" s="25" t="s">
        <v>6</v>
      </c>
      <c r="AO2" s="26"/>
    </row>
    <row r="3" spans="1:42" x14ac:dyDescent="0.25">
      <c r="A3" s="1" t="s">
        <v>0</v>
      </c>
      <c r="B3" s="31" t="s">
        <v>2</v>
      </c>
      <c r="C3" s="68" t="s">
        <v>3</v>
      </c>
      <c r="D3" s="31" t="s">
        <v>22</v>
      </c>
      <c r="E3" s="31" t="s">
        <v>24</v>
      </c>
      <c r="F3" s="32" t="s">
        <v>4</v>
      </c>
      <c r="G3" s="33" t="s">
        <v>5</v>
      </c>
      <c r="H3" s="34" t="s">
        <v>6</v>
      </c>
      <c r="I3" s="32" t="s">
        <v>12</v>
      </c>
      <c r="J3" s="32" t="s">
        <v>13</v>
      </c>
      <c r="K3" s="35" t="s">
        <v>14</v>
      </c>
      <c r="L3" s="35" t="s">
        <v>15</v>
      </c>
      <c r="M3" s="33" t="s">
        <v>12</v>
      </c>
      <c r="N3" s="33" t="s">
        <v>13</v>
      </c>
      <c r="O3" s="36" t="s">
        <v>14</v>
      </c>
      <c r="P3" s="36" t="s">
        <v>15</v>
      </c>
      <c r="Q3" s="34" t="s">
        <v>12</v>
      </c>
      <c r="R3" s="34" t="s">
        <v>13</v>
      </c>
      <c r="S3" s="37" t="s">
        <v>14</v>
      </c>
      <c r="T3" s="37" t="s">
        <v>15</v>
      </c>
      <c r="U3" s="38" t="s">
        <v>4</v>
      </c>
      <c r="V3" s="39" t="s">
        <v>5</v>
      </c>
      <c r="W3" s="40" t="s">
        <v>6</v>
      </c>
      <c r="X3" s="38" t="s">
        <v>12</v>
      </c>
      <c r="Y3" s="38" t="s">
        <v>13</v>
      </c>
      <c r="Z3" s="41" t="s">
        <v>14</v>
      </c>
      <c r="AA3" s="41" t="s">
        <v>15</v>
      </c>
      <c r="AB3" s="39" t="s">
        <v>10</v>
      </c>
      <c r="AC3" s="16" t="s">
        <v>13</v>
      </c>
      <c r="AD3" s="42" t="s">
        <v>14</v>
      </c>
      <c r="AE3" s="42" t="s">
        <v>15</v>
      </c>
      <c r="AF3" s="40" t="s">
        <v>12</v>
      </c>
      <c r="AG3" s="40" t="s">
        <v>13</v>
      </c>
      <c r="AH3" s="43" t="s">
        <v>14</v>
      </c>
      <c r="AI3" s="43" t="s">
        <v>15</v>
      </c>
      <c r="AJ3" s="44" t="s">
        <v>16</v>
      </c>
      <c r="AK3" s="45" t="s">
        <v>17</v>
      </c>
      <c r="AL3" s="44" t="s">
        <v>16</v>
      </c>
      <c r="AM3" s="45" t="s">
        <v>17</v>
      </c>
      <c r="AN3" s="44" t="s">
        <v>16</v>
      </c>
      <c r="AO3" s="45" t="s">
        <v>17</v>
      </c>
      <c r="AP3" s="49" t="s">
        <v>18</v>
      </c>
    </row>
    <row r="4" spans="1:42" x14ac:dyDescent="0.25">
      <c r="A4" s="3">
        <v>45455</v>
      </c>
      <c r="B4" s="53">
        <v>6</v>
      </c>
      <c r="C4" s="53">
        <v>8</v>
      </c>
      <c r="D4" s="2">
        <v>130</v>
      </c>
      <c r="E4" s="2">
        <v>960</v>
      </c>
      <c r="F4" s="56">
        <v>0</v>
      </c>
      <c r="G4" s="54">
        <v>2</v>
      </c>
      <c r="H4" s="57">
        <v>0</v>
      </c>
      <c r="I4" s="56">
        <v>0</v>
      </c>
      <c r="J4" s="56">
        <v>0</v>
      </c>
      <c r="K4" s="58">
        <v>0</v>
      </c>
      <c r="L4" s="58">
        <v>0</v>
      </c>
      <c r="M4" s="54">
        <v>0</v>
      </c>
      <c r="N4" s="54">
        <v>0</v>
      </c>
      <c r="O4" s="59">
        <v>0</v>
      </c>
      <c r="P4" s="59">
        <v>0</v>
      </c>
      <c r="Q4" s="57">
        <v>0</v>
      </c>
      <c r="R4" s="57">
        <v>0</v>
      </c>
      <c r="S4" s="60">
        <v>0</v>
      </c>
      <c r="T4" s="60">
        <v>0</v>
      </c>
      <c r="U4" s="10">
        <f>ROUND(IFERROR(($F4/$B4)*$C4,0),0)</f>
        <v>0</v>
      </c>
      <c r="V4" s="16">
        <f>ROUND(IFERROR(($G4/$B4)*$C4,),0)</f>
        <v>3</v>
      </c>
      <c r="W4" s="22">
        <f>ROUND(IFERROR(($H4/$B4)*$C4,),0)</f>
        <v>0</v>
      </c>
      <c r="X4" s="10">
        <f>ROUND(IFERROR(($I4/$D4)*$E4,),0)</f>
        <v>0</v>
      </c>
      <c r="Y4" s="10">
        <f>ROUND(IFERROR(($J4/$D4)*$E4,),0)</f>
        <v>0</v>
      </c>
      <c r="Z4" s="12">
        <f>ROUND(IFERROR(($K4/$D4)*$E4,),0)</f>
        <v>0</v>
      </c>
      <c r="AA4" s="12">
        <f>ROUND(IFERROR(($L4/$D4)*$E4,),0)</f>
        <v>0</v>
      </c>
      <c r="AB4" s="16">
        <f>ROUND(IFERROR(($M4/$D4)*$E4,),0)</f>
        <v>0</v>
      </c>
      <c r="AC4" s="16">
        <f>ROUND(IFERROR(($N4/$D4)*$E4,),0)</f>
        <v>0</v>
      </c>
      <c r="AD4" s="18">
        <f>ROUND(IFERROR(($O4/$D4)*$E4,),0)</f>
        <v>0</v>
      </c>
      <c r="AE4" s="18">
        <f>ROUND(IFERROR(($P4/$D4)*$E4,),0)</f>
        <v>0</v>
      </c>
      <c r="AF4" s="22">
        <f>ROUND(IFERROR(($Q4/$D4)*$E4,),0)</f>
        <v>0</v>
      </c>
      <c r="AG4" s="22">
        <f>ROUND(IFERROR(($R4/$D4)*$E4,),0)</f>
        <v>0</v>
      </c>
      <c r="AH4" s="24">
        <f>ROUND(IFERROR(($S4/$D4)*$E4,),0)</f>
        <v>0</v>
      </c>
      <c r="AI4" s="24">
        <f>ROUND(IFERROR(($T4/$D4)*$E4,),0)</f>
        <v>0</v>
      </c>
      <c r="AJ4" s="27">
        <f>U4+X4+Y4</f>
        <v>0</v>
      </c>
      <c r="AK4" s="28">
        <f>AJ4</f>
        <v>0</v>
      </c>
      <c r="AL4" s="27">
        <f>V4+AB4+AD4+AC4+AE4</f>
        <v>3</v>
      </c>
      <c r="AM4" s="28">
        <f>AL4</f>
        <v>3</v>
      </c>
      <c r="AN4" s="27">
        <f t="shared" ref="AN4:AN35" si="0">W4+AF4+AG4</f>
        <v>0</v>
      </c>
      <c r="AO4" s="28">
        <f>AN4</f>
        <v>0</v>
      </c>
      <c r="AP4" s="49"/>
    </row>
    <row r="5" spans="1:42" x14ac:dyDescent="0.25">
      <c r="A5" s="3">
        <v>45456</v>
      </c>
      <c r="B5" s="53">
        <v>4</v>
      </c>
      <c r="C5" s="53">
        <v>9</v>
      </c>
      <c r="D5" s="2">
        <v>130</v>
      </c>
      <c r="E5" s="2">
        <v>960</v>
      </c>
      <c r="F5" s="56">
        <v>0</v>
      </c>
      <c r="G5" s="54">
        <v>4</v>
      </c>
      <c r="H5" s="57">
        <v>0</v>
      </c>
      <c r="I5" s="56">
        <v>0</v>
      </c>
      <c r="J5" s="56">
        <v>0</v>
      </c>
      <c r="K5" s="58">
        <v>0</v>
      </c>
      <c r="L5" s="58">
        <v>0</v>
      </c>
      <c r="M5" s="54">
        <v>0</v>
      </c>
      <c r="N5" s="54">
        <v>0</v>
      </c>
      <c r="O5" s="59">
        <v>0</v>
      </c>
      <c r="P5" s="59">
        <v>0</v>
      </c>
      <c r="Q5" s="57">
        <v>0</v>
      </c>
      <c r="R5" s="57">
        <v>0</v>
      </c>
      <c r="S5" s="60">
        <v>0</v>
      </c>
      <c r="T5" s="60">
        <v>0</v>
      </c>
      <c r="U5" s="10">
        <f t="shared" ref="U5:U68" si="1">ROUND(IFERROR(($F5/$B5)*$C5,0),0)</f>
        <v>0</v>
      </c>
      <c r="V5" s="16">
        <f t="shared" ref="V5:V68" si="2">ROUND(IFERROR(($G5/$B5)*$C5,),0)</f>
        <v>9</v>
      </c>
      <c r="W5" s="22">
        <f t="shared" ref="W5:W68" si="3">ROUND(IFERROR(($H5/$B5)*$C5,),0)</f>
        <v>0</v>
      </c>
      <c r="X5" s="10">
        <f t="shared" ref="X5:X68" si="4">ROUND(IFERROR(($I5/$D5)*$E5,),0)</f>
        <v>0</v>
      </c>
      <c r="Y5" s="10">
        <f t="shared" ref="Y5:Y68" si="5">ROUND(IFERROR(($J5/$D5)*$E5,),0)</f>
        <v>0</v>
      </c>
      <c r="Z5" s="12">
        <f t="shared" ref="Z5:Z68" si="6">ROUND(IFERROR(($K5/$D5)*$E5,),0)</f>
        <v>0</v>
      </c>
      <c r="AA5" s="12">
        <f t="shared" ref="AA5:AA68" si="7">ROUND(IFERROR(($L5/$D5)*$E5,),0)</f>
        <v>0</v>
      </c>
      <c r="AB5" s="16">
        <f t="shared" ref="AB5:AB68" si="8">ROUND(IFERROR(($M5/$D5)*$E5,),0)</f>
        <v>0</v>
      </c>
      <c r="AC5" s="16">
        <f t="shared" ref="AC5:AC68" si="9">ROUND(IFERROR(($N5/$D5)*$E5,),0)</f>
        <v>0</v>
      </c>
      <c r="AD5" s="18">
        <f t="shared" ref="AD5:AD68" si="10">ROUND(IFERROR(($O5/$D5)*$E5,),0)</f>
        <v>0</v>
      </c>
      <c r="AE5" s="18">
        <f t="shared" ref="AE5:AE68" si="11">ROUND(IFERROR(($P5/$D5)*$E5,),0)</f>
        <v>0</v>
      </c>
      <c r="AF5" s="22">
        <f t="shared" ref="AF5:AF68" si="12">ROUND(IFERROR(($Q5/$D5)*$E5,),0)</f>
        <v>0</v>
      </c>
      <c r="AG5" s="22">
        <f t="shared" ref="AG5:AG68" si="13">ROUND(IFERROR(($R5/$D5)*$E5,),0)</f>
        <v>0</v>
      </c>
      <c r="AH5" s="24">
        <f t="shared" ref="AH5:AH68" si="14">ROUND(IFERROR(($S5/$D5)*$E5,),0)</f>
        <v>0</v>
      </c>
      <c r="AI5" s="24">
        <f t="shared" ref="AI5:AI68" si="15">ROUND(IFERROR(($T5/$D5)*$E5,),0)</f>
        <v>0</v>
      </c>
      <c r="AJ5" s="27">
        <f>U5+X5+Y5</f>
        <v>0</v>
      </c>
      <c r="AK5" s="28">
        <f t="shared" ref="AK5:AK10" si="16">AJ5+AK4</f>
        <v>0</v>
      </c>
      <c r="AL5" s="27">
        <f t="shared" ref="AL5:AL68" si="17">V5+AB5+AD5+AC5+AE5</f>
        <v>9</v>
      </c>
      <c r="AM5" s="28">
        <f t="shared" ref="AM5:AM11" si="18">AL5+AM4</f>
        <v>12</v>
      </c>
      <c r="AN5" s="27">
        <f t="shared" si="0"/>
        <v>0</v>
      </c>
      <c r="AO5" s="28">
        <f t="shared" ref="AO5:AO10" si="19">AN5+AO4</f>
        <v>0</v>
      </c>
      <c r="AP5" s="49"/>
    </row>
    <row r="6" spans="1:42" x14ac:dyDescent="0.25">
      <c r="A6" s="3">
        <v>45457</v>
      </c>
      <c r="B6" s="53">
        <v>4</v>
      </c>
      <c r="C6" s="53">
        <v>6</v>
      </c>
      <c r="D6" s="2">
        <v>130</v>
      </c>
      <c r="E6" s="2">
        <v>960</v>
      </c>
      <c r="F6" s="56">
        <v>1</v>
      </c>
      <c r="G6" s="54">
        <v>3</v>
      </c>
      <c r="H6" s="57">
        <v>0</v>
      </c>
      <c r="I6" s="56">
        <v>0</v>
      </c>
      <c r="J6" s="56">
        <v>0</v>
      </c>
      <c r="K6" s="58">
        <v>0</v>
      </c>
      <c r="L6" s="58">
        <v>0</v>
      </c>
      <c r="M6" s="54">
        <v>3</v>
      </c>
      <c r="N6" s="54">
        <v>0</v>
      </c>
      <c r="O6" s="59">
        <v>0</v>
      </c>
      <c r="P6" s="59">
        <v>0</v>
      </c>
      <c r="Q6" s="57">
        <v>0</v>
      </c>
      <c r="R6" s="57">
        <v>0</v>
      </c>
      <c r="S6" s="60">
        <v>0</v>
      </c>
      <c r="T6" s="60">
        <v>0</v>
      </c>
      <c r="U6" s="10">
        <f t="shared" si="1"/>
        <v>2</v>
      </c>
      <c r="V6" s="16">
        <f t="shared" si="2"/>
        <v>5</v>
      </c>
      <c r="W6" s="22">
        <f t="shared" si="3"/>
        <v>0</v>
      </c>
      <c r="X6" s="10">
        <f t="shared" si="4"/>
        <v>0</v>
      </c>
      <c r="Y6" s="10">
        <f t="shared" si="5"/>
        <v>0</v>
      </c>
      <c r="Z6" s="12">
        <f t="shared" si="6"/>
        <v>0</v>
      </c>
      <c r="AA6" s="12">
        <f t="shared" si="7"/>
        <v>0</v>
      </c>
      <c r="AB6" s="16">
        <f t="shared" si="8"/>
        <v>22</v>
      </c>
      <c r="AC6" s="16">
        <f t="shared" si="9"/>
        <v>0</v>
      </c>
      <c r="AD6" s="18">
        <f t="shared" si="10"/>
        <v>0</v>
      </c>
      <c r="AE6" s="18">
        <f t="shared" si="11"/>
        <v>0</v>
      </c>
      <c r="AF6" s="22">
        <f t="shared" si="12"/>
        <v>0</v>
      </c>
      <c r="AG6" s="22">
        <f t="shared" si="13"/>
        <v>0</v>
      </c>
      <c r="AH6" s="24">
        <f t="shared" si="14"/>
        <v>0</v>
      </c>
      <c r="AI6" s="24">
        <f t="shared" si="15"/>
        <v>0</v>
      </c>
      <c r="AJ6" s="27">
        <f t="shared" ref="AJ6:AJ10" si="20">U6+X6+Y6</f>
        <v>2</v>
      </c>
      <c r="AK6" s="28">
        <f t="shared" si="16"/>
        <v>2</v>
      </c>
      <c r="AL6" s="27">
        <f t="shared" si="17"/>
        <v>27</v>
      </c>
      <c r="AM6" s="28">
        <f t="shared" si="18"/>
        <v>39</v>
      </c>
      <c r="AN6" s="27">
        <f t="shared" si="0"/>
        <v>0</v>
      </c>
      <c r="AO6" s="28">
        <f t="shared" si="19"/>
        <v>0</v>
      </c>
      <c r="AP6" s="49"/>
    </row>
    <row r="7" spans="1:42" x14ac:dyDescent="0.25">
      <c r="A7" s="3">
        <v>45458</v>
      </c>
      <c r="B7" s="53">
        <v>0</v>
      </c>
      <c r="C7" s="53">
        <v>2</v>
      </c>
      <c r="D7" s="2">
        <v>130</v>
      </c>
      <c r="E7" s="2">
        <v>960</v>
      </c>
      <c r="F7" s="56">
        <v>0</v>
      </c>
      <c r="G7" s="54">
        <v>0</v>
      </c>
      <c r="H7" s="57">
        <v>0</v>
      </c>
      <c r="I7" s="56">
        <v>0</v>
      </c>
      <c r="J7" s="56">
        <v>0</v>
      </c>
      <c r="K7" s="58">
        <v>0</v>
      </c>
      <c r="L7" s="58">
        <v>0</v>
      </c>
      <c r="M7" s="54">
        <v>1</v>
      </c>
      <c r="N7" s="54">
        <v>0</v>
      </c>
      <c r="O7" s="59">
        <v>0</v>
      </c>
      <c r="P7" s="59">
        <v>0</v>
      </c>
      <c r="Q7" s="57">
        <v>0</v>
      </c>
      <c r="R7" s="57">
        <v>0</v>
      </c>
      <c r="S7" s="60">
        <v>0</v>
      </c>
      <c r="T7" s="60">
        <v>0</v>
      </c>
      <c r="U7" s="10">
        <f t="shared" si="1"/>
        <v>0</v>
      </c>
      <c r="V7" s="16">
        <f t="shared" si="2"/>
        <v>0</v>
      </c>
      <c r="W7" s="22">
        <f t="shared" si="3"/>
        <v>0</v>
      </c>
      <c r="X7" s="10">
        <f t="shared" si="4"/>
        <v>0</v>
      </c>
      <c r="Y7" s="10">
        <f t="shared" si="5"/>
        <v>0</v>
      </c>
      <c r="Z7" s="12">
        <f t="shared" si="6"/>
        <v>0</v>
      </c>
      <c r="AA7" s="12">
        <f t="shared" si="7"/>
        <v>0</v>
      </c>
      <c r="AB7" s="16">
        <f t="shared" si="8"/>
        <v>7</v>
      </c>
      <c r="AC7" s="16">
        <f t="shared" si="9"/>
        <v>0</v>
      </c>
      <c r="AD7" s="18">
        <f t="shared" si="10"/>
        <v>0</v>
      </c>
      <c r="AE7" s="18">
        <f t="shared" si="11"/>
        <v>0</v>
      </c>
      <c r="AF7" s="22">
        <f t="shared" si="12"/>
        <v>0</v>
      </c>
      <c r="AG7" s="22">
        <f t="shared" si="13"/>
        <v>0</v>
      </c>
      <c r="AH7" s="24">
        <f t="shared" si="14"/>
        <v>0</v>
      </c>
      <c r="AI7" s="24">
        <f t="shared" si="15"/>
        <v>0</v>
      </c>
      <c r="AJ7" s="27">
        <f t="shared" si="20"/>
        <v>0</v>
      </c>
      <c r="AK7" s="28">
        <f t="shared" si="16"/>
        <v>2</v>
      </c>
      <c r="AL7" s="27">
        <f t="shared" si="17"/>
        <v>7</v>
      </c>
      <c r="AM7" s="28">
        <f t="shared" si="18"/>
        <v>46</v>
      </c>
      <c r="AN7" s="27">
        <f t="shared" si="0"/>
        <v>0</v>
      </c>
      <c r="AO7" s="28">
        <f t="shared" si="19"/>
        <v>0</v>
      </c>
      <c r="AP7" s="49"/>
    </row>
    <row r="8" spans="1:42" x14ac:dyDescent="0.25">
      <c r="A8" s="3">
        <v>45459</v>
      </c>
      <c r="B8" s="53">
        <v>2</v>
      </c>
      <c r="C8" s="53">
        <v>2</v>
      </c>
      <c r="D8" s="2">
        <v>130</v>
      </c>
      <c r="E8" s="2">
        <v>960</v>
      </c>
      <c r="F8" s="56">
        <v>0</v>
      </c>
      <c r="G8" s="54">
        <v>3</v>
      </c>
      <c r="H8" s="57">
        <v>0</v>
      </c>
      <c r="I8" s="56">
        <v>0</v>
      </c>
      <c r="J8" s="56">
        <v>0</v>
      </c>
      <c r="K8" s="58">
        <v>0</v>
      </c>
      <c r="L8" s="58">
        <v>0</v>
      </c>
      <c r="M8" s="54">
        <v>0</v>
      </c>
      <c r="N8" s="54">
        <v>0</v>
      </c>
      <c r="O8" s="59">
        <v>0</v>
      </c>
      <c r="P8" s="59">
        <v>0</v>
      </c>
      <c r="Q8" s="57">
        <v>0</v>
      </c>
      <c r="R8" s="57">
        <v>0</v>
      </c>
      <c r="S8" s="60">
        <v>0</v>
      </c>
      <c r="T8" s="60">
        <v>0</v>
      </c>
      <c r="U8" s="10">
        <f t="shared" si="1"/>
        <v>0</v>
      </c>
      <c r="V8" s="16">
        <f t="shared" si="2"/>
        <v>3</v>
      </c>
      <c r="W8" s="22">
        <f t="shared" si="3"/>
        <v>0</v>
      </c>
      <c r="X8" s="10">
        <f t="shared" si="4"/>
        <v>0</v>
      </c>
      <c r="Y8" s="10">
        <f t="shared" si="5"/>
        <v>0</v>
      </c>
      <c r="Z8" s="12">
        <f t="shared" si="6"/>
        <v>0</v>
      </c>
      <c r="AA8" s="12">
        <f t="shared" si="7"/>
        <v>0</v>
      </c>
      <c r="AB8" s="16">
        <f t="shared" si="8"/>
        <v>0</v>
      </c>
      <c r="AC8" s="16">
        <f t="shared" si="9"/>
        <v>0</v>
      </c>
      <c r="AD8" s="18">
        <f t="shared" si="10"/>
        <v>0</v>
      </c>
      <c r="AE8" s="18">
        <f t="shared" si="11"/>
        <v>0</v>
      </c>
      <c r="AF8" s="22">
        <f t="shared" si="12"/>
        <v>0</v>
      </c>
      <c r="AG8" s="22">
        <f t="shared" si="13"/>
        <v>0</v>
      </c>
      <c r="AH8" s="24">
        <f t="shared" si="14"/>
        <v>0</v>
      </c>
      <c r="AI8" s="24">
        <f t="shared" si="15"/>
        <v>0</v>
      </c>
      <c r="AJ8" s="27">
        <f t="shared" si="20"/>
        <v>0</v>
      </c>
      <c r="AK8" s="28">
        <f t="shared" si="16"/>
        <v>2</v>
      </c>
      <c r="AL8" s="27">
        <f t="shared" si="17"/>
        <v>3</v>
      </c>
      <c r="AM8" s="28">
        <f t="shared" si="18"/>
        <v>49</v>
      </c>
      <c r="AN8" s="27">
        <f t="shared" si="0"/>
        <v>0</v>
      </c>
      <c r="AO8" s="28">
        <f t="shared" si="19"/>
        <v>0</v>
      </c>
      <c r="AP8" s="49"/>
    </row>
    <row r="9" spans="1:42" x14ac:dyDescent="0.25">
      <c r="A9" s="3">
        <v>45460</v>
      </c>
      <c r="B9" s="53">
        <v>5</v>
      </c>
      <c r="C9" s="53">
        <v>8</v>
      </c>
      <c r="D9" s="2">
        <v>130</v>
      </c>
      <c r="E9" s="2">
        <v>960</v>
      </c>
      <c r="F9" s="56">
        <v>0</v>
      </c>
      <c r="G9" s="54">
        <v>1</v>
      </c>
      <c r="H9" s="57">
        <v>0</v>
      </c>
      <c r="I9" s="56">
        <v>0</v>
      </c>
      <c r="J9" s="56">
        <v>0</v>
      </c>
      <c r="K9" s="58">
        <v>0</v>
      </c>
      <c r="L9" s="58">
        <v>0</v>
      </c>
      <c r="M9" s="54">
        <v>3</v>
      </c>
      <c r="N9" s="54">
        <v>0</v>
      </c>
      <c r="O9" s="59">
        <v>0</v>
      </c>
      <c r="P9" s="59">
        <v>0</v>
      </c>
      <c r="Q9" s="57">
        <v>0</v>
      </c>
      <c r="R9" s="57">
        <v>0</v>
      </c>
      <c r="S9" s="60">
        <v>0</v>
      </c>
      <c r="T9" s="60">
        <v>0</v>
      </c>
      <c r="U9" s="10">
        <f t="shared" si="1"/>
        <v>0</v>
      </c>
      <c r="V9" s="16">
        <f t="shared" si="2"/>
        <v>2</v>
      </c>
      <c r="W9" s="22">
        <f t="shared" si="3"/>
        <v>0</v>
      </c>
      <c r="X9" s="10">
        <f t="shared" si="4"/>
        <v>0</v>
      </c>
      <c r="Y9" s="10">
        <f t="shared" si="5"/>
        <v>0</v>
      </c>
      <c r="Z9" s="12">
        <f t="shared" si="6"/>
        <v>0</v>
      </c>
      <c r="AA9" s="12">
        <f t="shared" si="7"/>
        <v>0</v>
      </c>
      <c r="AB9" s="16">
        <f t="shared" si="8"/>
        <v>22</v>
      </c>
      <c r="AC9" s="16">
        <f t="shared" si="9"/>
        <v>0</v>
      </c>
      <c r="AD9" s="18">
        <f t="shared" si="10"/>
        <v>0</v>
      </c>
      <c r="AE9" s="18">
        <f t="shared" si="11"/>
        <v>0</v>
      </c>
      <c r="AF9" s="22">
        <f t="shared" si="12"/>
        <v>0</v>
      </c>
      <c r="AG9" s="22">
        <f t="shared" si="13"/>
        <v>0</v>
      </c>
      <c r="AH9" s="24">
        <f t="shared" si="14"/>
        <v>0</v>
      </c>
      <c r="AI9" s="24">
        <f t="shared" si="15"/>
        <v>0</v>
      </c>
      <c r="AJ9" s="27">
        <f t="shared" si="20"/>
        <v>0</v>
      </c>
      <c r="AK9" s="28">
        <f t="shared" si="16"/>
        <v>2</v>
      </c>
      <c r="AL9" s="27">
        <f t="shared" si="17"/>
        <v>24</v>
      </c>
      <c r="AM9" s="28">
        <f t="shared" si="18"/>
        <v>73</v>
      </c>
      <c r="AN9" s="27">
        <f t="shared" si="0"/>
        <v>0</v>
      </c>
      <c r="AO9" s="28">
        <f t="shared" si="19"/>
        <v>0</v>
      </c>
      <c r="AP9" s="49"/>
    </row>
    <row r="10" spans="1:42" x14ac:dyDescent="0.25">
      <c r="A10" s="3">
        <v>45461</v>
      </c>
      <c r="B10" s="53">
        <v>3</v>
      </c>
      <c r="C10" s="53">
        <v>5</v>
      </c>
      <c r="D10" s="2">
        <v>130</v>
      </c>
      <c r="E10" s="2">
        <v>960</v>
      </c>
      <c r="F10" s="56">
        <v>0</v>
      </c>
      <c r="G10" s="54">
        <v>11</v>
      </c>
      <c r="H10" s="57">
        <v>0</v>
      </c>
      <c r="I10" s="56">
        <v>0</v>
      </c>
      <c r="J10" s="56">
        <v>0</v>
      </c>
      <c r="K10" s="58">
        <v>0</v>
      </c>
      <c r="L10" s="58">
        <v>0</v>
      </c>
      <c r="M10" s="54">
        <v>0</v>
      </c>
      <c r="N10" s="54">
        <v>0</v>
      </c>
      <c r="O10" s="59">
        <v>0</v>
      </c>
      <c r="P10" s="59">
        <v>0</v>
      </c>
      <c r="Q10" s="57">
        <v>0</v>
      </c>
      <c r="R10" s="57">
        <v>0</v>
      </c>
      <c r="S10" s="60">
        <v>0</v>
      </c>
      <c r="T10" s="60">
        <v>0</v>
      </c>
      <c r="U10" s="10">
        <f t="shared" si="1"/>
        <v>0</v>
      </c>
      <c r="V10" s="16">
        <f t="shared" si="2"/>
        <v>18</v>
      </c>
      <c r="W10" s="22">
        <f t="shared" si="3"/>
        <v>0</v>
      </c>
      <c r="X10" s="10">
        <f t="shared" si="4"/>
        <v>0</v>
      </c>
      <c r="Y10" s="10">
        <f t="shared" si="5"/>
        <v>0</v>
      </c>
      <c r="Z10" s="12">
        <f t="shared" si="6"/>
        <v>0</v>
      </c>
      <c r="AA10" s="12">
        <f t="shared" si="7"/>
        <v>0</v>
      </c>
      <c r="AB10" s="16">
        <f t="shared" si="8"/>
        <v>0</v>
      </c>
      <c r="AC10" s="16">
        <f t="shared" si="9"/>
        <v>0</v>
      </c>
      <c r="AD10" s="18">
        <f t="shared" si="10"/>
        <v>0</v>
      </c>
      <c r="AE10" s="18">
        <f t="shared" si="11"/>
        <v>0</v>
      </c>
      <c r="AF10" s="22">
        <f t="shared" si="12"/>
        <v>0</v>
      </c>
      <c r="AG10" s="22">
        <f t="shared" si="13"/>
        <v>0</v>
      </c>
      <c r="AH10" s="24">
        <f t="shared" si="14"/>
        <v>0</v>
      </c>
      <c r="AI10" s="24">
        <f t="shared" si="15"/>
        <v>0</v>
      </c>
      <c r="AJ10" s="27">
        <f t="shared" si="20"/>
        <v>0</v>
      </c>
      <c r="AK10" s="28">
        <f t="shared" si="16"/>
        <v>2</v>
      </c>
      <c r="AL10" s="27">
        <f t="shared" si="17"/>
        <v>18</v>
      </c>
      <c r="AM10" s="28">
        <f t="shared" si="18"/>
        <v>91</v>
      </c>
      <c r="AN10" s="27">
        <f t="shared" si="0"/>
        <v>0</v>
      </c>
      <c r="AO10" s="28">
        <f t="shared" si="19"/>
        <v>0</v>
      </c>
      <c r="AP10" s="49"/>
    </row>
    <row r="11" spans="1:42" x14ac:dyDescent="0.25">
      <c r="A11" s="3">
        <v>45462</v>
      </c>
      <c r="B11" s="53">
        <v>3</v>
      </c>
      <c r="C11" s="53">
        <v>9</v>
      </c>
      <c r="D11" s="2">
        <v>130</v>
      </c>
      <c r="E11" s="2">
        <v>960</v>
      </c>
      <c r="F11" s="56">
        <v>0</v>
      </c>
      <c r="G11" s="54">
        <v>3</v>
      </c>
      <c r="H11" s="57">
        <v>0</v>
      </c>
      <c r="I11" s="56">
        <v>0</v>
      </c>
      <c r="J11" s="56">
        <v>0</v>
      </c>
      <c r="K11" s="58">
        <v>0</v>
      </c>
      <c r="L11" s="58">
        <v>0</v>
      </c>
      <c r="M11" s="54">
        <v>1</v>
      </c>
      <c r="N11" s="54">
        <v>0</v>
      </c>
      <c r="O11" s="59">
        <v>0</v>
      </c>
      <c r="P11" s="59">
        <v>0</v>
      </c>
      <c r="Q11" s="57">
        <v>0</v>
      </c>
      <c r="R11" s="57">
        <v>0</v>
      </c>
      <c r="S11" s="60">
        <v>0</v>
      </c>
      <c r="T11" s="60">
        <v>0</v>
      </c>
      <c r="U11" s="10">
        <f t="shared" si="1"/>
        <v>0</v>
      </c>
      <c r="V11" s="16">
        <f t="shared" si="2"/>
        <v>9</v>
      </c>
      <c r="W11" s="22">
        <f t="shared" si="3"/>
        <v>0</v>
      </c>
      <c r="X11" s="10">
        <f t="shared" si="4"/>
        <v>0</v>
      </c>
      <c r="Y11" s="10">
        <f t="shared" si="5"/>
        <v>0</v>
      </c>
      <c r="Z11" s="12">
        <f t="shared" si="6"/>
        <v>0</v>
      </c>
      <c r="AA11" s="12">
        <f t="shared" si="7"/>
        <v>0</v>
      </c>
      <c r="AB11" s="16">
        <f t="shared" si="8"/>
        <v>7</v>
      </c>
      <c r="AC11" s="16">
        <f t="shared" si="9"/>
        <v>0</v>
      </c>
      <c r="AD11" s="18">
        <f t="shared" si="10"/>
        <v>0</v>
      </c>
      <c r="AE11" s="18">
        <f t="shared" si="11"/>
        <v>0</v>
      </c>
      <c r="AF11" s="22">
        <f t="shared" si="12"/>
        <v>0</v>
      </c>
      <c r="AG11" s="22">
        <f t="shared" si="13"/>
        <v>0</v>
      </c>
      <c r="AH11" s="24">
        <f t="shared" si="14"/>
        <v>0</v>
      </c>
      <c r="AI11" s="24">
        <f t="shared" si="15"/>
        <v>0</v>
      </c>
      <c r="AJ11" s="27">
        <f>U11+X11+Y11</f>
        <v>0</v>
      </c>
      <c r="AK11" s="28">
        <f t="shared" ref="AK11:AK72" si="21">AJ11+AK10</f>
        <v>2</v>
      </c>
      <c r="AL11" s="27">
        <f t="shared" si="17"/>
        <v>16</v>
      </c>
      <c r="AM11" s="28">
        <f t="shared" si="18"/>
        <v>107</v>
      </c>
      <c r="AN11" s="27">
        <f t="shared" si="0"/>
        <v>0</v>
      </c>
      <c r="AO11" s="28">
        <f t="shared" ref="AO11:AO69" si="22">AN11+AO10</f>
        <v>0</v>
      </c>
      <c r="AP11" s="49"/>
    </row>
    <row r="12" spans="1:42" x14ac:dyDescent="0.25">
      <c r="A12" s="3">
        <v>45463</v>
      </c>
      <c r="B12" s="53">
        <v>5</v>
      </c>
      <c r="C12" s="53">
        <v>17</v>
      </c>
      <c r="D12" s="2">
        <v>130</v>
      </c>
      <c r="E12" s="2">
        <v>960</v>
      </c>
      <c r="F12" s="56">
        <v>0</v>
      </c>
      <c r="G12" s="54">
        <v>22</v>
      </c>
      <c r="H12" s="57">
        <v>0</v>
      </c>
      <c r="I12" s="56">
        <v>0</v>
      </c>
      <c r="J12" s="56">
        <v>0</v>
      </c>
      <c r="K12" s="58">
        <v>0</v>
      </c>
      <c r="L12" s="58">
        <v>0</v>
      </c>
      <c r="M12" s="54">
        <v>0</v>
      </c>
      <c r="N12" s="54">
        <v>0</v>
      </c>
      <c r="O12" s="59">
        <v>0</v>
      </c>
      <c r="P12" s="59">
        <v>0</v>
      </c>
      <c r="Q12" s="57">
        <v>0</v>
      </c>
      <c r="R12" s="57">
        <v>0</v>
      </c>
      <c r="S12" s="60">
        <v>0</v>
      </c>
      <c r="T12" s="60">
        <v>0</v>
      </c>
      <c r="U12" s="10">
        <f t="shared" si="1"/>
        <v>0</v>
      </c>
      <c r="V12" s="16">
        <f t="shared" si="2"/>
        <v>75</v>
      </c>
      <c r="W12" s="22">
        <f t="shared" si="3"/>
        <v>0</v>
      </c>
      <c r="X12" s="10">
        <f t="shared" si="4"/>
        <v>0</v>
      </c>
      <c r="Y12" s="10">
        <f t="shared" si="5"/>
        <v>0</v>
      </c>
      <c r="Z12" s="12">
        <f t="shared" si="6"/>
        <v>0</v>
      </c>
      <c r="AA12" s="12">
        <f t="shared" si="7"/>
        <v>0</v>
      </c>
      <c r="AB12" s="16">
        <f t="shared" si="8"/>
        <v>0</v>
      </c>
      <c r="AC12" s="16">
        <f t="shared" si="9"/>
        <v>0</v>
      </c>
      <c r="AD12" s="18">
        <f t="shared" si="10"/>
        <v>0</v>
      </c>
      <c r="AE12" s="18">
        <f t="shared" si="11"/>
        <v>0</v>
      </c>
      <c r="AF12" s="22">
        <f t="shared" si="12"/>
        <v>0</v>
      </c>
      <c r="AG12" s="22">
        <f t="shared" si="13"/>
        <v>0</v>
      </c>
      <c r="AH12" s="24">
        <f t="shared" si="14"/>
        <v>0</v>
      </c>
      <c r="AI12" s="24">
        <f t="shared" si="15"/>
        <v>0</v>
      </c>
      <c r="AJ12" s="27">
        <f t="shared" ref="AJ12:AJ73" si="23">U12+X12+Y12</f>
        <v>0</v>
      </c>
      <c r="AK12" s="28">
        <f t="shared" si="21"/>
        <v>2</v>
      </c>
      <c r="AL12" s="27">
        <f t="shared" si="17"/>
        <v>75</v>
      </c>
      <c r="AM12" s="28">
        <f t="shared" ref="AM12:AM69" si="24">AL12+AM11</f>
        <v>182</v>
      </c>
      <c r="AN12" s="27">
        <f t="shared" si="0"/>
        <v>0</v>
      </c>
      <c r="AO12" s="28">
        <f t="shared" si="22"/>
        <v>0</v>
      </c>
      <c r="AP12" s="49"/>
    </row>
    <row r="13" spans="1:42" x14ac:dyDescent="0.25">
      <c r="A13" s="3">
        <v>45464</v>
      </c>
      <c r="B13" s="53">
        <v>1</v>
      </c>
      <c r="C13" s="53">
        <v>6</v>
      </c>
      <c r="D13" s="2">
        <v>130</v>
      </c>
      <c r="E13" s="2">
        <v>960</v>
      </c>
      <c r="F13" s="56">
        <v>0</v>
      </c>
      <c r="G13" s="54">
        <v>28</v>
      </c>
      <c r="H13" s="57">
        <v>0</v>
      </c>
      <c r="I13" s="56">
        <v>0</v>
      </c>
      <c r="J13" s="56">
        <v>0</v>
      </c>
      <c r="K13" s="58">
        <v>0</v>
      </c>
      <c r="L13" s="58">
        <v>0</v>
      </c>
      <c r="M13" s="54">
        <v>2</v>
      </c>
      <c r="N13" s="54">
        <v>0</v>
      </c>
      <c r="O13" s="59">
        <v>0</v>
      </c>
      <c r="P13" s="59">
        <v>0</v>
      </c>
      <c r="Q13" s="57">
        <v>0</v>
      </c>
      <c r="R13" s="57">
        <v>0</v>
      </c>
      <c r="S13" s="60">
        <v>0</v>
      </c>
      <c r="T13" s="60">
        <v>0</v>
      </c>
      <c r="U13" s="10">
        <f t="shared" si="1"/>
        <v>0</v>
      </c>
      <c r="V13" s="16">
        <f t="shared" si="2"/>
        <v>168</v>
      </c>
      <c r="W13" s="22">
        <f t="shared" si="3"/>
        <v>0</v>
      </c>
      <c r="X13" s="10">
        <f t="shared" si="4"/>
        <v>0</v>
      </c>
      <c r="Y13" s="10">
        <f t="shared" si="5"/>
        <v>0</v>
      </c>
      <c r="Z13" s="12">
        <f t="shared" si="6"/>
        <v>0</v>
      </c>
      <c r="AA13" s="12">
        <f t="shared" si="7"/>
        <v>0</v>
      </c>
      <c r="AB13" s="16">
        <f t="shared" si="8"/>
        <v>15</v>
      </c>
      <c r="AC13" s="16">
        <f t="shared" si="9"/>
        <v>0</v>
      </c>
      <c r="AD13" s="18">
        <f t="shared" si="10"/>
        <v>0</v>
      </c>
      <c r="AE13" s="18">
        <f t="shared" si="11"/>
        <v>0</v>
      </c>
      <c r="AF13" s="22">
        <f t="shared" si="12"/>
        <v>0</v>
      </c>
      <c r="AG13" s="22">
        <f t="shared" si="13"/>
        <v>0</v>
      </c>
      <c r="AH13" s="24">
        <f t="shared" si="14"/>
        <v>0</v>
      </c>
      <c r="AI13" s="24">
        <f t="shared" si="15"/>
        <v>0</v>
      </c>
      <c r="AJ13" s="27">
        <f t="shared" si="23"/>
        <v>0</v>
      </c>
      <c r="AK13" s="28">
        <f t="shared" si="21"/>
        <v>2</v>
      </c>
      <c r="AL13" s="27">
        <f t="shared" si="17"/>
        <v>183</v>
      </c>
      <c r="AM13" s="28">
        <f t="shared" si="24"/>
        <v>365</v>
      </c>
      <c r="AN13" s="27">
        <f t="shared" si="0"/>
        <v>0</v>
      </c>
      <c r="AO13" s="28">
        <f t="shared" si="22"/>
        <v>0</v>
      </c>
      <c r="AP13" s="49"/>
    </row>
    <row r="14" spans="1:42" x14ac:dyDescent="0.25">
      <c r="A14" s="3">
        <v>45465</v>
      </c>
      <c r="B14" s="53">
        <v>2</v>
      </c>
      <c r="C14" s="53">
        <v>3</v>
      </c>
      <c r="D14" s="2">
        <v>130</v>
      </c>
      <c r="E14" s="2">
        <v>960</v>
      </c>
      <c r="F14" s="56">
        <v>0</v>
      </c>
      <c r="G14" s="54">
        <v>55</v>
      </c>
      <c r="H14" s="57">
        <v>0</v>
      </c>
      <c r="I14" s="56">
        <v>0</v>
      </c>
      <c r="J14" s="56">
        <v>0</v>
      </c>
      <c r="K14" s="58">
        <v>0</v>
      </c>
      <c r="L14" s="58">
        <v>0</v>
      </c>
      <c r="M14" s="54">
        <v>1</v>
      </c>
      <c r="N14" s="54">
        <v>0</v>
      </c>
      <c r="O14" s="59">
        <v>0</v>
      </c>
      <c r="P14" s="59">
        <v>0</v>
      </c>
      <c r="Q14" s="57">
        <v>0</v>
      </c>
      <c r="R14" s="57">
        <v>0</v>
      </c>
      <c r="S14" s="60">
        <v>0</v>
      </c>
      <c r="T14" s="60">
        <v>0</v>
      </c>
      <c r="U14" s="10">
        <f t="shared" si="1"/>
        <v>0</v>
      </c>
      <c r="V14" s="16">
        <f t="shared" si="2"/>
        <v>83</v>
      </c>
      <c r="W14" s="22">
        <f t="shared" si="3"/>
        <v>0</v>
      </c>
      <c r="X14" s="10">
        <f t="shared" si="4"/>
        <v>0</v>
      </c>
      <c r="Y14" s="10">
        <f t="shared" si="5"/>
        <v>0</v>
      </c>
      <c r="Z14" s="12">
        <f t="shared" si="6"/>
        <v>0</v>
      </c>
      <c r="AA14" s="12">
        <f t="shared" si="7"/>
        <v>0</v>
      </c>
      <c r="AB14" s="16">
        <f t="shared" si="8"/>
        <v>7</v>
      </c>
      <c r="AC14" s="16">
        <f t="shared" si="9"/>
        <v>0</v>
      </c>
      <c r="AD14" s="18">
        <f t="shared" si="10"/>
        <v>0</v>
      </c>
      <c r="AE14" s="18">
        <f t="shared" si="11"/>
        <v>0</v>
      </c>
      <c r="AF14" s="22">
        <f t="shared" si="12"/>
        <v>0</v>
      </c>
      <c r="AG14" s="22">
        <f t="shared" si="13"/>
        <v>0</v>
      </c>
      <c r="AH14" s="24">
        <f t="shared" si="14"/>
        <v>0</v>
      </c>
      <c r="AI14" s="24">
        <f t="shared" si="15"/>
        <v>0</v>
      </c>
      <c r="AJ14" s="27">
        <f t="shared" si="23"/>
        <v>0</v>
      </c>
      <c r="AK14" s="28">
        <f t="shared" si="21"/>
        <v>2</v>
      </c>
      <c r="AL14" s="27">
        <f t="shared" si="17"/>
        <v>90</v>
      </c>
      <c r="AM14" s="28">
        <f t="shared" si="24"/>
        <v>455</v>
      </c>
      <c r="AN14" s="27">
        <f t="shared" si="0"/>
        <v>0</v>
      </c>
      <c r="AO14" s="28">
        <f t="shared" si="22"/>
        <v>0</v>
      </c>
      <c r="AP14" s="49"/>
    </row>
    <row r="15" spans="1:42" x14ac:dyDescent="0.25">
      <c r="A15" s="3">
        <v>45466</v>
      </c>
      <c r="B15" s="2">
        <v>4</v>
      </c>
      <c r="C15" s="53">
        <v>7</v>
      </c>
      <c r="D15" s="2">
        <v>130</v>
      </c>
      <c r="E15" s="2">
        <v>960</v>
      </c>
      <c r="F15" s="56">
        <v>0</v>
      </c>
      <c r="G15" s="54">
        <v>59</v>
      </c>
      <c r="H15" s="57">
        <v>0</v>
      </c>
      <c r="I15" s="56">
        <v>0</v>
      </c>
      <c r="J15" s="56">
        <v>0</v>
      </c>
      <c r="K15" s="58">
        <v>0</v>
      </c>
      <c r="L15" s="58">
        <v>0</v>
      </c>
      <c r="M15" s="54">
        <v>4</v>
      </c>
      <c r="N15" s="54">
        <v>0</v>
      </c>
      <c r="O15" s="59">
        <v>0</v>
      </c>
      <c r="P15" s="59">
        <v>0</v>
      </c>
      <c r="Q15" s="57">
        <v>0</v>
      </c>
      <c r="R15" s="57">
        <v>0</v>
      </c>
      <c r="S15" s="60">
        <v>0</v>
      </c>
      <c r="T15" s="60">
        <v>0</v>
      </c>
      <c r="U15" s="10">
        <f t="shared" si="1"/>
        <v>0</v>
      </c>
      <c r="V15" s="16">
        <f t="shared" si="2"/>
        <v>103</v>
      </c>
      <c r="W15" s="22">
        <f t="shared" si="3"/>
        <v>0</v>
      </c>
      <c r="X15" s="10">
        <f t="shared" si="4"/>
        <v>0</v>
      </c>
      <c r="Y15" s="10">
        <f t="shared" si="5"/>
        <v>0</v>
      </c>
      <c r="Z15" s="12">
        <f t="shared" si="6"/>
        <v>0</v>
      </c>
      <c r="AA15" s="12">
        <f t="shared" si="7"/>
        <v>0</v>
      </c>
      <c r="AB15" s="16">
        <f t="shared" si="8"/>
        <v>30</v>
      </c>
      <c r="AC15" s="16">
        <f t="shared" si="9"/>
        <v>0</v>
      </c>
      <c r="AD15" s="18">
        <f t="shared" si="10"/>
        <v>0</v>
      </c>
      <c r="AE15" s="18">
        <f t="shared" si="11"/>
        <v>0</v>
      </c>
      <c r="AF15" s="22">
        <f t="shared" si="12"/>
        <v>0</v>
      </c>
      <c r="AG15" s="22">
        <f t="shared" si="13"/>
        <v>0</v>
      </c>
      <c r="AH15" s="24">
        <f t="shared" si="14"/>
        <v>0</v>
      </c>
      <c r="AI15" s="24">
        <f t="shared" si="15"/>
        <v>0</v>
      </c>
      <c r="AJ15" s="27">
        <f t="shared" si="23"/>
        <v>0</v>
      </c>
      <c r="AK15" s="28">
        <f t="shared" si="21"/>
        <v>2</v>
      </c>
      <c r="AL15" s="27">
        <f t="shared" si="17"/>
        <v>133</v>
      </c>
      <c r="AM15" s="28">
        <f t="shared" si="24"/>
        <v>588</v>
      </c>
      <c r="AN15" s="27">
        <f t="shared" si="0"/>
        <v>0</v>
      </c>
      <c r="AO15" s="28">
        <f t="shared" si="22"/>
        <v>0</v>
      </c>
      <c r="AP15" s="49"/>
    </row>
    <row r="16" spans="1:42" x14ac:dyDescent="0.25">
      <c r="A16" s="3">
        <v>45467</v>
      </c>
      <c r="B16" s="2">
        <v>3</v>
      </c>
      <c r="C16" s="53">
        <v>3</v>
      </c>
      <c r="D16" s="2">
        <v>130</v>
      </c>
      <c r="E16" s="2">
        <v>960</v>
      </c>
      <c r="F16" s="56">
        <v>0</v>
      </c>
      <c r="G16" s="54">
        <v>54</v>
      </c>
      <c r="H16" s="57">
        <v>0</v>
      </c>
      <c r="I16" s="56">
        <v>0</v>
      </c>
      <c r="J16" s="56">
        <v>0</v>
      </c>
      <c r="K16" s="58">
        <v>0</v>
      </c>
      <c r="L16" s="58">
        <v>0</v>
      </c>
      <c r="M16" s="54">
        <v>4</v>
      </c>
      <c r="N16" s="54">
        <v>0</v>
      </c>
      <c r="O16" s="59">
        <v>0</v>
      </c>
      <c r="P16" s="59">
        <v>0</v>
      </c>
      <c r="Q16" s="57">
        <v>0</v>
      </c>
      <c r="R16" s="57">
        <v>0</v>
      </c>
      <c r="S16" s="60">
        <v>0</v>
      </c>
      <c r="T16" s="60">
        <v>0</v>
      </c>
      <c r="U16" s="10">
        <f t="shared" si="1"/>
        <v>0</v>
      </c>
      <c r="V16" s="16">
        <f t="shared" si="2"/>
        <v>54</v>
      </c>
      <c r="W16" s="22">
        <f t="shared" si="3"/>
        <v>0</v>
      </c>
      <c r="X16" s="10">
        <f t="shared" si="4"/>
        <v>0</v>
      </c>
      <c r="Y16" s="10">
        <f t="shared" si="5"/>
        <v>0</v>
      </c>
      <c r="Z16" s="12">
        <f t="shared" si="6"/>
        <v>0</v>
      </c>
      <c r="AA16" s="12">
        <f t="shared" si="7"/>
        <v>0</v>
      </c>
      <c r="AB16" s="16">
        <f t="shared" si="8"/>
        <v>30</v>
      </c>
      <c r="AC16" s="16">
        <f t="shared" si="9"/>
        <v>0</v>
      </c>
      <c r="AD16" s="18">
        <f t="shared" si="10"/>
        <v>0</v>
      </c>
      <c r="AE16" s="18">
        <f t="shared" si="11"/>
        <v>0</v>
      </c>
      <c r="AF16" s="22">
        <f t="shared" si="12"/>
        <v>0</v>
      </c>
      <c r="AG16" s="22">
        <f t="shared" si="13"/>
        <v>0</v>
      </c>
      <c r="AH16" s="24">
        <f t="shared" si="14"/>
        <v>0</v>
      </c>
      <c r="AI16" s="24">
        <f t="shared" si="15"/>
        <v>0</v>
      </c>
      <c r="AJ16" s="27">
        <f t="shared" si="23"/>
        <v>0</v>
      </c>
      <c r="AK16" s="28">
        <f t="shared" si="21"/>
        <v>2</v>
      </c>
      <c r="AL16" s="27">
        <f t="shared" si="17"/>
        <v>84</v>
      </c>
      <c r="AM16" s="28">
        <f t="shared" si="24"/>
        <v>672</v>
      </c>
      <c r="AN16" s="27">
        <f t="shared" si="0"/>
        <v>0</v>
      </c>
      <c r="AO16" s="28">
        <f t="shared" si="22"/>
        <v>0</v>
      </c>
      <c r="AP16" s="49" t="s">
        <v>28</v>
      </c>
    </row>
    <row r="17" spans="1:42" x14ac:dyDescent="0.25">
      <c r="A17" s="3">
        <v>45468</v>
      </c>
      <c r="B17" s="2">
        <v>6</v>
      </c>
      <c r="C17" s="53">
        <v>7</v>
      </c>
      <c r="D17" s="2">
        <v>130</v>
      </c>
      <c r="E17" s="2">
        <v>960</v>
      </c>
      <c r="F17" s="56">
        <v>0</v>
      </c>
      <c r="G17" s="54">
        <v>14</v>
      </c>
      <c r="H17" s="57">
        <v>0</v>
      </c>
      <c r="I17" s="56">
        <v>0</v>
      </c>
      <c r="J17" s="56">
        <v>0</v>
      </c>
      <c r="K17" s="58">
        <v>0</v>
      </c>
      <c r="L17" s="58">
        <v>0</v>
      </c>
      <c r="M17" s="54">
        <v>5</v>
      </c>
      <c r="N17" s="54">
        <v>0</v>
      </c>
      <c r="O17" s="59">
        <v>0</v>
      </c>
      <c r="P17" s="59">
        <v>0</v>
      </c>
      <c r="Q17" s="57">
        <v>0</v>
      </c>
      <c r="R17" s="57">
        <v>0</v>
      </c>
      <c r="S17" s="60">
        <v>0</v>
      </c>
      <c r="T17" s="60">
        <v>0</v>
      </c>
      <c r="U17" s="10">
        <f t="shared" si="1"/>
        <v>0</v>
      </c>
      <c r="V17" s="16">
        <f t="shared" si="2"/>
        <v>16</v>
      </c>
      <c r="W17" s="22">
        <f t="shared" si="3"/>
        <v>0</v>
      </c>
      <c r="X17" s="10">
        <f t="shared" si="4"/>
        <v>0</v>
      </c>
      <c r="Y17" s="10">
        <f t="shared" si="5"/>
        <v>0</v>
      </c>
      <c r="Z17" s="12">
        <f t="shared" si="6"/>
        <v>0</v>
      </c>
      <c r="AA17" s="12">
        <f t="shared" si="7"/>
        <v>0</v>
      </c>
      <c r="AB17" s="16">
        <f t="shared" si="8"/>
        <v>37</v>
      </c>
      <c r="AC17" s="16">
        <f t="shared" si="9"/>
        <v>0</v>
      </c>
      <c r="AD17" s="18">
        <f t="shared" si="10"/>
        <v>0</v>
      </c>
      <c r="AE17" s="18">
        <f t="shared" si="11"/>
        <v>0</v>
      </c>
      <c r="AF17" s="22">
        <f t="shared" si="12"/>
        <v>0</v>
      </c>
      <c r="AG17" s="22">
        <f t="shared" si="13"/>
        <v>0</v>
      </c>
      <c r="AH17" s="24">
        <f t="shared" si="14"/>
        <v>0</v>
      </c>
      <c r="AI17" s="24">
        <f t="shared" si="15"/>
        <v>0</v>
      </c>
      <c r="AJ17" s="27">
        <f t="shared" si="23"/>
        <v>0</v>
      </c>
      <c r="AK17" s="28">
        <f>AJ17+AK16</f>
        <v>2</v>
      </c>
      <c r="AL17" s="27">
        <f t="shared" si="17"/>
        <v>53</v>
      </c>
      <c r="AM17" s="28">
        <f t="shared" si="24"/>
        <v>725</v>
      </c>
      <c r="AN17" s="27">
        <f t="shared" si="0"/>
        <v>0</v>
      </c>
      <c r="AO17" s="28">
        <f t="shared" si="22"/>
        <v>0</v>
      </c>
      <c r="AP17" s="49" t="s">
        <v>28</v>
      </c>
    </row>
    <row r="18" spans="1:42" x14ac:dyDescent="0.25">
      <c r="A18" s="3">
        <v>45469</v>
      </c>
      <c r="B18" s="2">
        <v>4</v>
      </c>
      <c r="C18" s="53">
        <v>6</v>
      </c>
      <c r="D18" s="2">
        <v>130</v>
      </c>
      <c r="E18" s="2">
        <v>960</v>
      </c>
      <c r="F18" s="56">
        <v>0</v>
      </c>
      <c r="G18" s="54">
        <v>42</v>
      </c>
      <c r="H18" s="57">
        <v>0</v>
      </c>
      <c r="I18" s="56">
        <v>0</v>
      </c>
      <c r="J18" s="56">
        <v>0</v>
      </c>
      <c r="K18" s="58">
        <v>0</v>
      </c>
      <c r="L18" s="58">
        <v>0</v>
      </c>
      <c r="M18" s="54">
        <f>20-4</f>
        <v>16</v>
      </c>
      <c r="N18" s="54">
        <v>0</v>
      </c>
      <c r="O18" s="59">
        <v>0</v>
      </c>
      <c r="P18" s="59">
        <v>0</v>
      </c>
      <c r="Q18" s="57">
        <v>0</v>
      </c>
      <c r="R18" s="57">
        <v>0</v>
      </c>
      <c r="S18" s="60">
        <v>0</v>
      </c>
      <c r="T18" s="60">
        <v>0</v>
      </c>
      <c r="U18" s="10">
        <f t="shared" si="1"/>
        <v>0</v>
      </c>
      <c r="V18" s="16">
        <f t="shared" si="2"/>
        <v>63</v>
      </c>
      <c r="W18" s="22">
        <f t="shared" si="3"/>
        <v>0</v>
      </c>
      <c r="X18" s="10">
        <f t="shared" si="4"/>
        <v>0</v>
      </c>
      <c r="Y18" s="10">
        <f t="shared" si="5"/>
        <v>0</v>
      </c>
      <c r="Z18" s="12">
        <f t="shared" si="6"/>
        <v>0</v>
      </c>
      <c r="AA18" s="12">
        <f t="shared" si="7"/>
        <v>0</v>
      </c>
      <c r="AB18" s="16">
        <f t="shared" si="8"/>
        <v>118</v>
      </c>
      <c r="AC18" s="16">
        <f t="shared" si="9"/>
        <v>0</v>
      </c>
      <c r="AD18" s="18">
        <f t="shared" si="10"/>
        <v>0</v>
      </c>
      <c r="AE18" s="18">
        <f t="shared" si="11"/>
        <v>0</v>
      </c>
      <c r="AF18" s="22">
        <f t="shared" si="12"/>
        <v>0</v>
      </c>
      <c r="AG18" s="22">
        <f t="shared" si="13"/>
        <v>0</v>
      </c>
      <c r="AH18" s="24">
        <f t="shared" si="14"/>
        <v>0</v>
      </c>
      <c r="AI18" s="24">
        <f t="shared" si="15"/>
        <v>0</v>
      </c>
      <c r="AJ18" s="27">
        <f t="shared" si="23"/>
        <v>0</v>
      </c>
      <c r="AK18" s="28">
        <f t="shared" si="21"/>
        <v>2</v>
      </c>
      <c r="AL18" s="27">
        <f t="shared" si="17"/>
        <v>181</v>
      </c>
      <c r="AM18" s="28">
        <f>AL18+AM17</f>
        <v>906</v>
      </c>
      <c r="AN18" s="27">
        <f t="shared" si="0"/>
        <v>0</v>
      </c>
      <c r="AO18" s="28">
        <f t="shared" si="22"/>
        <v>0</v>
      </c>
      <c r="AP18" s="49" t="s">
        <v>28</v>
      </c>
    </row>
    <row r="19" spans="1:42" x14ac:dyDescent="0.25">
      <c r="A19" s="3">
        <v>45470</v>
      </c>
      <c r="B19" s="2">
        <v>2</v>
      </c>
      <c r="C19" s="53">
        <v>5</v>
      </c>
      <c r="D19" s="2">
        <v>130</v>
      </c>
      <c r="E19" s="2">
        <v>960</v>
      </c>
      <c r="F19" s="56">
        <v>0</v>
      </c>
      <c r="G19" s="54">
        <v>3</v>
      </c>
      <c r="H19" s="57">
        <v>0</v>
      </c>
      <c r="I19" s="56">
        <v>0</v>
      </c>
      <c r="J19" s="56">
        <v>0</v>
      </c>
      <c r="K19" s="58">
        <v>0</v>
      </c>
      <c r="L19" s="58">
        <v>0</v>
      </c>
      <c r="M19" s="54">
        <f>38-7</f>
        <v>31</v>
      </c>
      <c r="N19" s="54">
        <v>0</v>
      </c>
      <c r="O19" s="59">
        <v>0</v>
      </c>
      <c r="P19" s="59">
        <v>0</v>
      </c>
      <c r="Q19" s="57">
        <v>0</v>
      </c>
      <c r="R19" s="57">
        <v>0</v>
      </c>
      <c r="S19" s="60">
        <v>0</v>
      </c>
      <c r="T19" s="60">
        <v>0</v>
      </c>
      <c r="U19" s="10">
        <f t="shared" si="1"/>
        <v>0</v>
      </c>
      <c r="V19" s="16">
        <f t="shared" si="2"/>
        <v>8</v>
      </c>
      <c r="W19" s="22">
        <f t="shared" si="3"/>
        <v>0</v>
      </c>
      <c r="X19" s="10">
        <f t="shared" si="4"/>
        <v>0</v>
      </c>
      <c r="Y19" s="10">
        <f t="shared" si="5"/>
        <v>0</v>
      </c>
      <c r="Z19" s="12">
        <f t="shared" si="6"/>
        <v>0</v>
      </c>
      <c r="AA19" s="12">
        <f t="shared" si="7"/>
        <v>0</v>
      </c>
      <c r="AB19" s="16">
        <f t="shared" si="8"/>
        <v>229</v>
      </c>
      <c r="AC19" s="16">
        <f t="shared" si="9"/>
        <v>0</v>
      </c>
      <c r="AD19" s="18">
        <f t="shared" si="10"/>
        <v>0</v>
      </c>
      <c r="AE19" s="18">
        <f t="shared" si="11"/>
        <v>0</v>
      </c>
      <c r="AF19" s="22">
        <f t="shared" si="12"/>
        <v>0</v>
      </c>
      <c r="AG19" s="22">
        <f t="shared" si="13"/>
        <v>0</v>
      </c>
      <c r="AH19" s="24">
        <f t="shared" si="14"/>
        <v>0</v>
      </c>
      <c r="AI19" s="24">
        <f t="shared" si="15"/>
        <v>0</v>
      </c>
      <c r="AJ19" s="27">
        <f t="shared" si="23"/>
        <v>0</v>
      </c>
      <c r="AK19" s="28">
        <f>AJ19+AK18</f>
        <v>2</v>
      </c>
      <c r="AL19" s="27">
        <f t="shared" si="17"/>
        <v>237</v>
      </c>
      <c r="AM19" s="28">
        <f t="shared" si="24"/>
        <v>1143</v>
      </c>
      <c r="AN19" s="27">
        <f t="shared" si="0"/>
        <v>0</v>
      </c>
      <c r="AO19" s="28">
        <f t="shared" si="22"/>
        <v>0</v>
      </c>
      <c r="AP19" s="49" t="s">
        <v>28</v>
      </c>
    </row>
    <row r="20" spans="1:42" x14ac:dyDescent="0.25">
      <c r="A20" s="3">
        <v>45471</v>
      </c>
      <c r="B20" s="2">
        <v>3</v>
      </c>
      <c r="C20" s="53">
        <v>6</v>
      </c>
      <c r="D20" s="2">
        <v>130</v>
      </c>
      <c r="E20" s="2">
        <v>960</v>
      </c>
      <c r="F20" s="56">
        <v>0</v>
      </c>
      <c r="G20" s="61">
        <v>10</v>
      </c>
      <c r="H20" s="57">
        <v>0</v>
      </c>
      <c r="I20" s="56">
        <v>0</v>
      </c>
      <c r="J20" s="56">
        <v>0</v>
      </c>
      <c r="K20" s="58">
        <v>0</v>
      </c>
      <c r="L20" s="58">
        <v>0</v>
      </c>
      <c r="M20" s="54">
        <v>23</v>
      </c>
      <c r="N20" s="54">
        <v>0</v>
      </c>
      <c r="O20" s="59">
        <v>0</v>
      </c>
      <c r="P20" s="59">
        <v>0</v>
      </c>
      <c r="Q20" s="57">
        <v>0</v>
      </c>
      <c r="R20" s="57">
        <v>0</v>
      </c>
      <c r="S20" s="60">
        <v>0</v>
      </c>
      <c r="T20" s="60">
        <v>0</v>
      </c>
      <c r="U20" s="10">
        <f t="shared" si="1"/>
        <v>0</v>
      </c>
      <c r="V20" s="16">
        <f t="shared" si="2"/>
        <v>20</v>
      </c>
      <c r="W20" s="22">
        <f t="shared" si="3"/>
        <v>0</v>
      </c>
      <c r="X20" s="10">
        <f t="shared" si="4"/>
        <v>0</v>
      </c>
      <c r="Y20" s="10">
        <f t="shared" si="5"/>
        <v>0</v>
      </c>
      <c r="Z20" s="12">
        <f t="shared" si="6"/>
        <v>0</v>
      </c>
      <c r="AA20" s="12">
        <f t="shared" si="7"/>
        <v>0</v>
      </c>
      <c r="AB20" s="16">
        <f t="shared" si="8"/>
        <v>170</v>
      </c>
      <c r="AC20" s="16">
        <f t="shared" si="9"/>
        <v>0</v>
      </c>
      <c r="AD20" s="18">
        <f t="shared" si="10"/>
        <v>0</v>
      </c>
      <c r="AE20" s="18">
        <f t="shared" si="11"/>
        <v>0</v>
      </c>
      <c r="AF20" s="22">
        <f t="shared" si="12"/>
        <v>0</v>
      </c>
      <c r="AG20" s="22">
        <f t="shared" si="13"/>
        <v>0</v>
      </c>
      <c r="AH20" s="24">
        <f t="shared" si="14"/>
        <v>0</v>
      </c>
      <c r="AI20" s="24">
        <f t="shared" si="15"/>
        <v>0</v>
      </c>
      <c r="AJ20" s="27">
        <f t="shared" si="23"/>
        <v>0</v>
      </c>
      <c r="AK20" s="28">
        <f t="shared" si="21"/>
        <v>2</v>
      </c>
      <c r="AL20" s="27">
        <f t="shared" si="17"/>
        <v>190</v>
      </c>
      <c r="AM20" s="28">
        <f t="shared" si="24"/>
        <v>1333</v>
      </c>
      <c r="AN20" s="27">
        <f t="shared" si="0"/>
        <v>0</v>
      </c>
      <c r="AO20" s="28">
        <f t="shared" si="22"/>
        <v>0</v>
      </c>
      <c r="AP20" s="49" t="s">
        <v>28</v>
      </c>
    </row>
    <row r="21" spans="1:42" x14ac:dyDescent="0.25">
      <c r="A21" s="3">
        <v>45472</v>
      </c>
      <c r="B21" s="2">
        <v>1</v>
      </c>
      <c r="C21" s="53">
        <v>4</v>
      </c>
      <c r="D21" s="2">
        <v>130</v>
      </c>
      <c r="E21" s="2">
        <v>960</v>
      </c>
      <c r="F21" s="56">
        <v>0</v>
      </c>
      <c r="G21" s="54">
        <v>0</v>
      </c>
      <c r="H21" s="57">
        <v>0</v>
      </c>
      <c r="I21" s="56">
        <v>0</v>
      </c>
      <c r="J21" s="56">
        <v>0</v>
      </c>
      <c r="K21" s="58">
        <v>0</v>
      </c>
      <c r="L21" s="58">
        <v>0</v>
      </c>
      <c r="M21" s="54">
        <f>60-7</f>
        <v>53</v>
      </c>
      <c r="N21" s="54">
        <v>0</v>
      </c>
      <c r="O21" s="59">
        <v>0</v>
      </c>
      <c r="P21" s="59">
        <v>0</v>
      </c>
      <c r="Q21" s="57">
        <v>0</v>
      </c>
      <c r="R21" s="57">
        <v>0</v>
      </c>
      <c r="S21" s="60">
        <v>0</v>
      </c>
      <c r="T21" s="60">
        <v>0</v>
      </c>
      <c r="U21" s="10">
        <f t="shared" si="1"/>
        <v>0</v>
      </c>
      <c r="V21" s="16">
        <f t="shared" si="2"/>
        <v>0</v>
      </c>
      <c r="W21" s="22">
        <f t="shared" si="3"/>
        <v>0</v>
      </c>
      <c r="X21" s="10">
        <f t="shared" si="4"/>
        <v>0</v>
      </c>
      <c r="Y21" s="10">
        <f t="shared" si="5"/>
        <v>0</v>
      </c>
      <c r="Z21" s="12">
        <f t="shared" si="6"/>
        <v>0</v>
      </c>
      <c r="AA21" s="12">
        <f t="shared" si="7"/>
        <v>0</v>
      </c>
      <c r="AB21" s="16">
        <f t="shared" si="8"/>
        <v>391</v>
      </c>
      <c r="AC21" s="16">
        <f t="shared" si="9"/>
        <v>0</v>
      </c>
      <c r="AD21" s="18">
        <f t="shared" si="10"/>
        <v>0</v>
      </c>
      <c r="AE21" s="18">
        <f t="shared" si="11"/>
        <v>0</v>
      </c>
      <c r="AF21" s="22">
        <f t="shared" si="12"/>
        <v>0</v>
      </c>
      <c r="AG21" s="22">
        <f t="shared" si="13"/>
        <v>0</v>
      </c>
      <c r="AH21" s="24">
        <f t="shared" si="14"/>
        <v>0</v>
      </c>
      <c r="AI21" s="24">
        <f t="shared" si="15"/>
        <v>0</v>
      </c>
      <c r="AJ21" s="27">
        <f t="shared" si="23"/>
        <v>0</v>
      </c>
      <c r="AK21" s="28">
        <f t="shared" si="21"/>
        <v>2</v>
      </c>
      <c r="AL21" s="27">
        <f t="shared" si="17"/>
        <v>391</v>
      </c>
      <c r="AM21" s="28">
        <f t="shared" si="24"/>
        <v>1724</v>
      </c>
      <c r="AN21" s="27">
        <f t="shared" si="0"/>
        <v>0</v>
      </c>
      <c r="AO21" s="28">
        <f t="shared" si="22"/>
        <v>0</v>
      </c>
      <c r="AP21" s="49" t="s">
        <v>28</v>
      </c>
    </row>
    <row r="22" spans="1:42" x14ac:dyDescent="0.25">
      <c r="A22" s="3">
        <v>45473</v>
      </c>
      <c r="B22" s="2">
        <v>3</v>
      </c>
      <c r="C22" s="53">
        <v>5</v>
      </c>
      <c r="D22" s="2">
        <v>120</v>
      </c>
      <c r="E22" s="2">
        <v>960</v>
      </c>
      <c r="F22" s="56">
        <v>0</v>
      </c>
      <c r="G22" s="54">
        <v>0</v>
      </c>
      <c r="H22" s="57">
        <v>0</v>
      </c>
      <c r="I22" s="56">
        <v>0</v>
      </c>
      <c r="J22" s="56">
        <v>0</v>
      </c>
      <c r="K22" s="58">
        <v>0</v>
      </c>
      <c r="L22" s="58">
        <v>0</v>
      </c>
      <c r="M22" s="54">
        <f>55-13</f>
        <v>42</v>
      </c>
      <c r="N22" s="54">
        <v>0</v>
      </c>
      <c r="O22" s="59">
        <v>0</v>
      </c>
      <c r="P22" s="59">
        <v>0</v>
      </c>
      <c r="Q22" s="57">
        <v>0</v>
      </c>
      <c r="R22" s="57">
        <v>0</v>
      </c>
      <c r="S22" s="60">
        <v>0</v>
      </c>
      <c r="T22" s="60">
        <v>0</v>
      </c>
      <c r="U22" s="10">
        <f t="shared" si="1"/>
        <v>0</v>
      </c>
      <c r="V22" s="16">
        <f t="shared" si="2"/>
        <v>0</v>
      </c>
      <c r="W22" s="22">
        <f t="shared" si="3"/>
        <v>0</v>
      </c>
      <c r="X22" s="10">
        <f t="shared" si="4"/>
        <v>0</v>
      </c>
      <c r="Y22" s="10">
        <f t="shared" si="5"/>
        <v>0</v>
      </c>
      <c r="Z22" s="12">
        <f t="shared" si="6"/>
        <v>0</v>
      </c>
      <c r="AA22" s="12">
        <f t="shared" si="7"/>
        <v>0</v>
      </c>
      <c r="AB22" s="16">
        <f t="shared" si="8"/>
        <v>336</v>
      </c>
      <c r="AC22" s="16">
        <f t="shared" si="9"/>
        <v>0</v>
      </c>
      <c r="AD22" s="18">
        <f t="shared" si="10"/>
        <v>0</v>
      </c>
      <c r="AE22" s="18">
        <f t="shared" si="11"/>
        <v>0</v>
      </c>
      <c r="AF22" s="22">
        <f t="shared" si="12"/>
        <v>0</v>
      </c>
      <c r="AG22" s="22">
        <f t="shared" si="13"/>
        <v>0</v>
      </c>
      <c r="AH22" s="24">
        <f t="shared" si="14"/>
        <v>0</v>
      </c>
      <c r="AI22" s="24">
        <f t="shared" si="15"/>
        <v>0</v>
      </c>
      <c r="AJ22" s="27">
        <f t="shared" si="23"/>
        <v>0</v>
      </c>
      <c r="AK22" s="28">
        <f t="shared" si="21"/>
        <v>2</v>
      </c>
      <c r="AL22" s="27">
        <f t="shared" si="17"/>
        <v>336</v>
      </c>
      <c r="AM22" s="28">
        <f t="shared" si="24"/>
        <v>2060</v>
      </c>
      <c r="AN22" s="27">
        <f t="shared" si="0"/>
        <v>0</v>
      </c>
      <c r="AO22" s="28">
        <f t="shared" si="22"/>
        <v>0</v>
      </c>
      <c r="AP22" s="49" t="s">
        <v>29</v>
      </c>
    </row>
    <row r="23" spans="1:42" x14ac:dyDescent="0.25">
      <c r="A23" s="3">
        <v>45474</v>
      </c>
      <c r="B23" s="53">
        <v>1</v>
      </c>
      <c r="C23" s="53">
        <v>2</v>
      </c>
      <c r="D23" s="2">
        <v>130</v>
      </c>
      <c r="E23" s="2">
        <v>960</v>
      </c>
      <c r="F23" s="56">
        <v>0</v>
      </c>
      <c r="G23" s="54">
        <v>0</v>
      </c>
      <c r="H23" s="57">
        <v>0</v>
      </c>
      <c r="I23" s="56">
        <v>0</v>
      </c>
      <c r="J23" s="56">
        <v>0</v>
      </c>
      <c r="K23" s="58">
        <v>0</v>
      </c>
      <c r="L23" s="58">
        <v>0</v>
      </c>
      <c r="M23" s="54">
        <f>178-53</f>
        <v>125</v>
      </c>
      <c r="N23" s="54">
        <v>0</v>
      </c>
      <c r="O23" s="59">
        <v>0</v>
      </c>
      <c r="P23" s="59">
        <v>0</v>
      </c>
      <c r="Q23" s="57">
        <v>0</v>
      </c>
      <c r="R23" s="57">
        <v>0</v>
      </c>
      <c r="S23" s="60">
        <v>0</v>
      </c>
      <c r="T23" s="60">
        <v>0</v>
      </c>
      <c r="U23" s="10">
        <f t="shared" si="1"/>
        <v>0</v>
      </c>
      <c r="V23" s="16">
        <f t="shared" si="2"/>
        <v>0</v>
      </c>
      <c r="W23" s="22">
        <f t="shared" si="3"/>
        <v>0</v>
      </c>
      <c r="X23" s="10">
        <f t="shared" si="4"/>
        <v>0</v>
      </c>
      <c r="Y23" s="10">
        <f t="shared" si="5"/>
        <v>0</v>
      </c>
      <c r="Z23" s="12">
        <f t="shared" si="6"/>
        <v>0</v>
      </c>
      <c r="AA23" s="12">
        <f t="shared" si="7"/>
        <v>0</v>
      </c>
      <c r="AB23" s="16">
        <f t="shared" si="8"/>
        <v>923</v>
      </c>
      <c r="AC23" s="16">
        <f t="shared" si="9"/>
        <v>0</v>
      </c>
      <c r="AD23" s="18">
        <f t="shared" si="10"/>
        <v>0</v>
      </c>
      <c r="AE23" s="18">
        <f t="shared" si="11"/>
        <v>0</v>
      </c>
      <c r="AF23" s="22">
        <f t="shared" si="12"/>
        <v>0</v>
      </c>
      <c r="AG23" s="22">
        <f t="shared" si="13"/>
        <v>0</v>
      </c>
      <c r="AH23" s="24">
        <f t="shared" si="14"/>
        <v>0</v>
      </c>
      <c r="AI23" s="24">
        <f t="shared" si="15"/>
        <v>0</v>
      </c>
      <c r="AJ23" s="27">
        <f t="shared" si="23"/>
        <v>0</v>
      </c>
      <c r="AK23" s="28">
        <f t="shared" si="21"/>
        <v>2</v>
      </c>
      <c r="AL23" s="27">
        <f t="shared" si="17"/>
        <v>923</v>
      </c>
      <c r="AM23" s="28">
        <f t="shared" si="24"/>
        <v>2983</v>
      </c>
      <c r="AN23" s="27">
        <f t="shared" si="0"/>
        <v>0</v>
      </c>
      <c r="AO23" s="28">
        <f t="shared" si="22"/>
        <v>0</v>
      </c>
      <c r="AP23" s="2" t="s">
        <v>28</v>
      </c>
    </row>
    <row r="24" spans="1:42" x14ac:dyDescent="0.25">
      <c r="A24" s="3">
        <v>45475</v>
      </c>
      <c r="B24" s="53">
        <v>4</v>
      </c>
      <c r="C24" s="53">
        <v>6</v>
      </c>
      <c r="D24" s="2">
        <v>130</v>
      </c>
      <c r="E24" s="2">
        <v>960</v>
      </c>
      <c r="F24" s="56">
        <v>0</v>
      </c>
      <c r="G24" s="54">
        <v>79</v>
      </c>
      <c r="H24" s="57">
        <v>0</v>
      </c>
      <c r="I24" s="56">
        <v>0</v>
      </c>
      <c r="J24" s="56">
        <f>1-1</f>
        <v>0</v>
      </c>
      <c r="K24" s="58">
        <v>0</v>
      </c>
      <c r="L24" s="58">
        <v>0</v>
      </c>
      <c r="M24" s="54">
        <f>154-27</f>
        <v>127</v>
      </c>
      <c r="N24" s="54">
        <v>0</v>
      </c>
      <c r="O24" s="59">
        <v>0</v>
      </c>
      <c r="P24" s="59">
        <v>0</v>
      </c>
      <c r="Q24" s="57">
        <v>0</v>
      </c>
      <c r="R24" s="57">
        <v>0</v>
      </c>
      <c r="S24" s="60">
        <v>0</v>
      </c>
      <c r="T24" s="60">
        <v>0</v>
      </c>
      <c r="U24" s="10">
        <f t="shared" si="1"/>
        <v>0</v>
      </c>
      <c r="V24" s="16">
        <f t="shared" si="2"/>
        <v>119</v>
      </c>
      <c r="W24" s="22">
        <f t="shared" si="3"/>
        <v>0</v>
      </c>
      <c r="X24" s="10">
        <f t="shared" si="4"/>
        <v>0</v>
      </c>
      <c r="Y24" s="10">
        <f t="shared" si="5"/>
        <v>0</v>
      </c>
      <c r="Z24" s="12">
        <f t="shared" si="6"/>
        <v>0</v>
      </c>
      <c r="AA24" s="12">
        <f t="shared" si="7"/>
        <v>0</v>
      </c>
      <c r="AB24" s="16">
        <f t="shared" si="8"/>
        <v>938</v>
      </c>
      <c r="AC24" s="16">
        <f t="shared" si="9"/>
        <v>0</v>
      </c>
      <c r="AD24" s="18">
        <f t="shared" si="10"/>
        <v>0</v>
      </c>
      <c r="AE24" s="18">
        <f t="shared" si="11"/>
        <v>0</v>
      </c>
      <c r="AF24" s="22">
        <f t="shared" si="12"/>
        <v>0</v>
      </c>
      <c r="AG24" s="22">
        <f t="shared" si="13"/>
        <v>0</v>
      </c>
      <c r="AH24" s="24">
        <f t="shared" si="14"/>
        <v>0</v>
      </c>
      <c r="AI24" s="24">
        <f t="shared" si="15"/>
        <v>0</v>
      </c>
      <c r="AJ24" s="27">
        <f t="shared" si="23"/>
        <v>0</v>
      </c>
      <c r="AK24" s="28">
        <f>AJ24+AK23</f>
        <v>2</v>
      </c>
      <c r="AL24" s="27">
        <f t="shared" si="17"/>
        <v>1057</v>
      </c>
      <c r="AM24" s="28">
        <f t="shared" si="24"/>
        <v>4040</v>
      </c>
      <c r="AN24" s="27">
        <f t="shared" si="0"/>
        <v>0</v>
      </c>
      <c r="AO24" s="28">
        <f t="shared" si="22"/>
        <v>0</v>
      </c>
      <c r="AP24" s="2" t="s">
        <v>30</v>
      </c>
    </row>
    <row r="25" spans="1:42" x14ac:dyDescent="0.25">
      <c r="A25" s="3">
        <v>45476</v>
      </c>
      <c r="B25" s="53">
        <v>3</v>
      </c>
      <c r="C25" s="53">
        <v>4</v>
      </c>
      <c r="D25" s="2">
        <v>130</v>
      </c>
      <c r="E25" s="2">
        <v>960</v>
      </c>
      <c r="F25" s="56">
        <v>0</v>
      </c>
      <c r="G25" s="54">
        <v>485</v>
      </c>
      <c r="H25" s="57">
        <v>0</v>
      </c>
      <c r="I25" s="56">
        <v>0</v>
      </c>
      <c r="J25" s="56">
        <v>0</v>
      </c>
      <c r="K25" s="58">
        <v>0</v>
      </c>
      <c r="L25" s="58">
        <v>0</v>
      </c>
      <c r="M25" s="54">
        <f>53-6</f>
        <v>47</v>
      </c>
      <c r="N25" s="54">
        <v>0</v>
      </c>
      <c r="O25" s="59">
        <v>0</v>
      </c>
      <c r="P25" s="59">
        <v>0</v>
      </c>
      <c r="Q25" s="57">
        <v>0</v>
      </c>
      <c r="R25" s="57">
        <v>0</v>
      </c>
      <c r="S25" s="60">
        <v>0</v>
      </c>
      <c r="T25" s="60">
        <v>0</v>
      </c>
      <c r="U25" s="10">
        <f t="shared" si="1"/>
        <v>0</v>
      </c>
      <c r="V25" s="16">
        <f t="shared" si="2"/>
        <v>647</v>
      </c>
      <c r="W25" s="22">
        <f t="shared" si="3"/>
        <v>0</v>
      </c>
      <c r="X25" s="10">
        <f t="shared" si="4"/>
        <v>0</v>
      </c>
      <c r="Y25" s="10">
        <f t="shared" si="5"/>
        <v>0</v>
      </c>
      <c r="Z25" s="12">
        <f t="shared" si="6"/>
        <v>0</v>
      </c>
      <c r="AA25" s="12">
        <f t="shared" si="7"/>
        <v>0</v>
      </c>
      <c r="AB25" s="16">
        <f t="shared" si="8"/>
        <v>347</v>
      </c>
      <c r="AC25" s="16">
        <f t="shared" si="9"/>
        <v>0</v>
      </c>
      <c r="AD25" s="18">
        <f t="shared" si="10"/>
        <v>0</v>
      </c>
      <c r="AE25" s="18">
        <f t="shared" si="11"/>
        <v>0</v>
      </c>
      <c r="AF25" s="22">
        <f t="shared" si="12"/>
        <v>0</v>
      </c>
      <c r="AG25" s="22">
        <f t="shared" si="13"/>
        <v>0</v>
      </c>
      <c r="AH25" s="24">
        <f t="shared" si="14"/>
        <v>0</v>
      </c>
      <c r="AI25" s="24">
        <f t="shared" si="15"/>
        <v>0</v>
      </c>
      <c r="AJ25" s="27">
        <f t="shared" si="23"/>
        <v>0</v>
      </c>
      <c r="AK25" s="28">
        <f t="shared" si="21"/>
        <v>2</v>
      </c>
      <c r="AL25" s="27">
        <f t="shared" si="17"/>
        <v>994</v>
      </c>
      <c r="AM25" s="28">
        <f t="shared" si="24"/>
        <v>5034</v>
      </c>
      <c r="AN25" s="27">
        <f t="shared" si="0"/>
        <v>0</v>
      </c>
      <c r="AO25" s="28">
        <f t="shared" si="22"/>
        <v>0</v>
      </c>
      <c r="AP25" s="2" t="s">
        <v>28</v>
      </c>
    </row>
    <row r="26" spans="1:42" x14ac:dyDescent="0.25">
      <c r="A26" s="3">
        <v>45477</v>
      </c>
      <c r="B26" s="53">
        <v>0</v>
      </c>
      <c r="C26" s="53">
        <v>4</v>
      </c>
      <c r="D26" s="2">
        <v>130</v>
      </c>
      <c r="E26" s="2">
        <v>960</v>
      </c>
      <c r="F26" s="56">
        <v>0</v>
      </c>
      <c r="G26" s="54">
        <v>0</v>
      </c>
      <c r="H26" s="57">
        <v>0</v>
      </c>
      <c r="I26" s="56">
        <v>0</v>
      </c>
      <c r="J26" s="56">
        <v>0</v>
      </c>
      <c r="K26" s="58">
        <v>0</v>
      </c>
      <c r="L26" s="58">
        <v>0</v>
      </c>
      <c r="M26" s="54">
        <f>19</f>
        <v>19</v>
      </c>
      <c r="N26" s="54">
        <v>0</v>
      </c>
      <c r="O26" s="59">
        <v>0</v>
      </c>
      <c r="P26" s="59">
        <v>0</v>
      </c>
      <c r="Q26" s="57">
        <v>0</v>
      </c>
      <c r="R26" s="57">
        <v>0</v>
      </c>
      <c r="S26" s="60">
        <v>0</v>
      </c>
      <c r="T26" s="60">
        <v>0</v>
      </c>
      <c r="U26" s="10">
        <f t="shared" si="1"/>
        <v>0</v>
      </c>
      <c r="V26" s="16">
        <f t="shared" si="2"/>
        <v>0</v>
      </c>
      <c r="W26" s="22">
        <f t="shared" si="3"/>
        <v>0</v>
      </c>
      <c r="X26" s="10">
        <f t="shared" si="4"/>
        <v>0</v>
      </c>
      <c r="Y26" s="10">
        <f t="shared" si="5"/>
        <v>0</v>
      </c>
      <c r="Z26" s="12">
        <f t="shared" si="6"/>
        <v>0</v>
      </c>
      <c r="AA26" s="12">
        <f t="shared" si="7"/>
        <v>0</v>
      </c>
      <c r="AB26" s="16">
        <f t="shared" si="8"/>
        <v>140</v>
      </c>
      <c r="AC26" s="16">
        <f t="shared" si="9"/>
        <v>0</v>
      </c>
      <c r="AD26" s="18">
        <f t="shared" si="10"/>
        <v>0</v>
      </c>
      <c r="AE26" s="18">
        <f t="shared" si="11"/>
        <v>0</v>
      </c>
      <c r="AF26" s="22">
        <f t="shared" si="12"/>
        <v>0</v>
      </c>
      <c r="AG26" s="22">
        <f t="shared" si="13"/>
        <v>0</v>
      </c>
      <c r="AH26" s="24">
        <f t="shared" si="14"/>
        <v>0</v>
      </c>
      <c r="AI26" s="24">
        <f t="shared" si="15"/>
        <v>0</v>
      </c>
      <c r="AJ26" s="27">
        <f t="shared" si="23"/>
        <v>0</v>
      </c>
      <c r="AK26" s="28">
        <f t="shared" si="21"/>
        <v>2</v>
      </c>
      <c r="AL26" s="27">
        <f t="shared" si="17"/>
        <v>140</v>
      </c>
      <c r="AM26" s="28">
        <f t="shared" si="24"/>
        <v>5174</v>
      </c>
      <c r="AN26" s="27">
        <f t="shared" si="0"/>
        <v>0</v>
      </c>
      <c r="AO26" s="28">
        <f t="shared" si="22"/>
        <v>0</v>
      </c>
    </row>
    <row r="27" spans="1:42" x14ac:dyDescent="0.25">
      <c r="A27" s="3">
        <v>45478</v>
      </c>
      <c r="B27" s="2">
        <v>2</v>
      </c>
      <c r="C27" s="53">
        <v>4</v>
      </c>
      <c r="D27" s="2">
        <v>130</v>
      </c>
      <c r="E27" s="2">
        <v>960</v>
      </c>
      <c r="F27" s="56">
        <v>0</v>
      </c>
      <c r="G27" s="54">
        <v>275</v>
      </c>
      <c r="H27" s="57">
        <v>0</v>
      </c>
      <c r="I27" s="56">
        <v>0</v>
      </c>
      <c r="J27" s="56">
        <v>0</v>
      </c>
      <c r="K27" s="58">
        <v>0</v>
      </c>
      <c r="L27" s="58">
        <v>0</v>
      </c>
      <c r="M27" s="54">
        <f>45</f>
        <v>45</v>
      </c>
      <c r="N27" s="54">
        <v>0</v>
      </c>
      <c r="O27" s="59">
        <v>0</v>
      </c>
      <c r="P27" s="59">
        <v>0</v>
      </c>
      <c r="Q27" s="57">
        <v>0</v>
      </c>
      <c r="R27" s="57">
        <v>0</v>
      </c>
      <c r="S27" s="60">
        <v>0</v>
      </c>
      <c r="T27" s="60">
        <v>0</v>
      </c>
      <c r="U27" s="10">
        <f t="shared" si="1"/>
        <v>0</v>
      </c>
      <c r="V27" s="16">
        <f t="shared" si="2"/>
        <v>550</v>
      </c>
      <c r="W27" s="22">
        <f t="shared" si="3"/>
        <v>0</v>
      </c>
      <c r="X27" s="10">
        <f t="shared" si="4"/>
        <v>0</v>
      </c>
      <c r="Y27" s="10">
        <f t="shared" si="5"/>
        <v>0</v>
      </c>
      <c r="Z27" s="12">
        <f t="shared" si="6"/>
        <v>0</v>
      </c>
      <c r="AA27" s="12">
        <f t="shared" si="7"/>
        <v>0</v>
      </c>
      <c r="AB27" s="16">
        <f t="shared" si="8"/>
        <v>332</v>
      </c>
      <c r="AC27" s="16">
        <f t="shared" si="9"/>
        <v>0</v>
      </c>
      <c r="AD27" s="18">
        <f t="shared" si="10"/>
        <v>0</v>
      </c>
      <c r="AE27" s="18">
        <f t="shared" si="11"/>
        <v>0</v>
      </c>
      <c r="AF27" s="22">
        <f t="shared" si="12"/>
        <v>0</v>
      </c>
      <c r="AG27" s="22">
        <f t="shared" si="13"/>
        <v>0</v>
      </c>
      <c r="AH27" s="24">
        <f t="shared" si="14"/>
        <v>0</v>
      </c>
      <c r="AI27" s="24">
        <f t="shared" si="15"/>
        <v>0</v>
      </c>
      <c r="AJ27" s="27">
        <f t="shared" si="23"/>
        <v>0</v>
      </c>
      <c r="AK27" s="28">
        <f>AJ27+AK26</f>
        <v>2</v>
      </c>
      <c r="AL27" s="27">
        <f t="shared" si="17"/>
        <v>882</v>
      </c>
      <c r="AM27" s="28">
        <f t="shared" si="24"/>
        <v>6056</v>
      </c>
      <c r="AN27" s="27">
        <f t="shared" si="0"/>
        <v>0</v>
      </c>
      <c r="AO27" s="28">
        <f t="shared" si="22"/>
        <v>0</v>
      </c>
    </row>
    <row r="28" spans="1:42" x14ac:dyDescent="0.25">
      <c r="A28" s="3">
        <v>45479</v>
      </c>
      <c r="B28" s="2">
        <v>3</v>
      </c>
      <c r="C28" s="53">
        <v>3</v>
      </c>
      <c r="D28" s="2">
        <v>130</v>
      </c>
      <c r="E28" s="2">
        <v>960</v>
      </c>
      <c r="F28" s="56">
        <v>0</v>
      </c>
      <c r="G28" s="54">
        <v>750</v>
      </c>
      <c r="H28" s="57">
        <v>0</v>
      </c>
      <c r="I28" s="56">
        <v>0</v>
      </c>
      <c r="J28" s="56">
        <v>0</v>
      </c>
      <c r="K28" s="58">
        <v>0</v>
      </c>
      <c r="L28" s="58">
        <v>0</v>
      </c>
      <c r="M28" s="54">
        <f>51-13</f>
        <v>38</v>
      </c>
      <c r="N28" s="54">
        <v>0</v>
      </c>
      <c r="O28" s="59">
        <v>0</v>
      </c>
      <c r="P28" s="59">
        <v>0</v>
      </c>
      <c r="Q28" s="57">
        <v>0</v>
      </c>
      <c r="R28" s="57">
        <v>0</v>
      </c>
      <c r="S28" s="60">
        <v>0</v>
      </c>
      <c r="T28" s="60">
        <v>0</v>
      </c>
      <c r="U28" s="10">
        <f t="shared" si="1"/>
        <v>0</v>
      </c>
      <c r="V28" s="16">
        <f t="shared" si="2"/>
        <v>750</v>
      </c>
      <c r="W28" s="22">
        <f t="shared" si="3"/>
        <v>0</v>
      </c>
      <c r="X28" s="10">
        <f t="shared" si="4"/>
        <v>0</v>
      </c>
      <c r="Y28" s="10">
        <f t="shared" si="5"/>
        <v>0</v>
      </c>
      <c r="Z28" s="12">
        <f t="shared" si="6"/>
        <v>0</v>
      </c>
      <c r="AA28" s="12">
        <f t="shared" si="7"/>
        <v>0</v>
      </c>
      <c r="AB28" s="16">
        <f t="shared" si="8"/>
        <v>281</v>
      </c>
      <c r="AC28" s="16">
        <f t="shared" si="9"/>
        <v>0</v>
      </c>
      <c r="AD28" s="18">
        <f t="shared" si="10"/>
        <v>0</v>
      </c>
      <c r="AE28" s="18">
        <f t="shared" si="11"/>
        <v>0</v>
      </c>
      <c r="AF28" s="22">
        <f t="shared" si="12"/>
        <v>0</v>
      </c>
      <c r="AG28" s="22">
        <f t="shared" si="13"/>
        <v>0</v>
      </c>
      <c r="AH28" s="24">
        <f t="shared" si="14"/>
        <v>0</v>
      </c>
      <c r="AI28" s="24">
        <f t="shared" si="15"/>
        <v>0</v>
      </c>
      <c r="AJ28" s="27">
        <f t="shared" si="23"/>
        <v>0</v>
      </c>
      <c r="AK28" s="28">
        <f t="shared" si="21"/>
        <v>2</v>
      </c>
      <c r="AL28" s="27">
        <f t="shared" si="17"/>
        <v>1031</v>
      </c>
      <c r="AM28" s="28">
        <f t="shared" si="24"/>
        <v>7087</v>
      </c>
      <c r="AN28" s="27">
        <f t="shared" si="0"/>
        <v>0</v>
      </c>
      <c r="AO28" s="28">
        <f t="shared" si="22"/>
        <v>0</v>
      </c>
      <c r="AP28" s="2" t="s">
        <v>28</v>
      </c>
    </row>
    <row r="29" spans="1:42" x14ac:dyDescent="0.25">
      <c r="A29" s="3">
        <v>45480</v>
      </c>
      <c r="B29" s="2">
        <v>3</v>
      </c>
      <c r="C29" s="53">
        <v>4</v>
      </c>
      <c r="D29" s="2">
        <v>130</v>
      </c>
      <c r="E29" s="2">
        <v>960</v>
      </c>
      <c r="F29" s="56">
        <v>1</v>
      </c>
      <c r="G29" s="54">
        <v>420</v>
      </c>
      <c r="H29" s="57">
        <v>0</v>
      </c>
      <c r="I29" s="56">
        <v>0</v>
      </c>
      <c r="J29" s="56">
        <v>0</v>
      </c>
      <c r="K29" s="58">
        <v>0</v>
      </c>
      <c r="L29" s="58">
        <v>0</v>
      </c>
      <c r="M29" s="54">
        <f>32-10</f>
        <v>22</v>
      </c>
      <c r="N29" s="54">
        <v>0</v>
      </c>
      <c r="O29" s="59">
        <v>0</v>
      </c>
      <c r="P29" s="59">
        <v>0</v>
      </c>
      <c r="Q29" s="57">
        <v>0</v>
      </c>
      <c r="R29" s="57">
        <v>0</v>
      </c>
      <c r="S29" s="60">
        <v>0</v>
      </c>
      <c r="T29" s="60">
        <v>0</v>
      </c>
      <c r="U29" s="10">
        <f t="shared" si="1"/>
        <v>1</v>
      </c>
      <c r="V29" s="16">
        <f t="shared" si="2"/>
        <v>560</v>
      </c>
      <c r="W29" s="22">
        <f t="shared" si="3"/>
        <v>0</v>
      </c>
      <c r="X29" s="10">
        <f t="shared" si="4"/>
        <v>0</v>
      </c>
      <c r="Y29" s="10">
        <f t="shared" si="5"/>
        <v>0</v>
      </c>
      <c r="Z29" s="12">
        <f t="shared" si="6"/>
        <v>0</v>
      </c>
      <c r="AA29" s="12">
        <f t="shared" si="7"/>
        <v>0</v>
      </c>
      <c r="AB29" s="16">
        <f t="shared" si="8"/>
        <v>162</v>
      </c>
      <c r="AC29" s="16">
        <f t="shared" si="9"/>
        <v>0</v>
      </c>
      <c r="AD29" s="18">
        <f t="shared" si="10"/>
        <v>0</v>
      </c>
      <c r="AE29" s="18">
        <f t="shared" si="11"/>
        <v>0</v>
      </c>
      <c r="AF29" s="22">
        <f t="shared" si="12"/>
        <v>0</v>
      </c>
      <c r="AG29" s="22">
        <f t="shared" si="13"/>
        <v>0</v>
      </c>
      <c r="AH29" s="24">
        <f t="shared" si="14"/>
        <v>0</v>
      </c>
      <c r="AI29" s="24">
        <f t="shared" si="15"/>
        <v>0</v>
      </c>
      <c r="AJ29" s="27">
        <f t="shared" si="23"/>
        <v>1</v>
      </c>
      <c r="AK29" s="28">
        <f t="shared" si="21"/>
        <v>3</v>
      </c>
      <c r="AL29" s="27">
        <f t="shared" si="17"/>
        <v>722</v>
      </c>
      <c r="AM29" s="28">
        <f t="shared" si="24"/>
        <v>7809</v>
      </c>
      <c r="AN29" s="27">
        <f t="shared" si="0"/>
        <v>0</v>
      </c>
      <c r="AO29" s="28">
        <f t="shared" si="22"/>
        <v>0</v>
      </c>
      <c r="AP29" s="2" t="s">
        <v>28</v>
      </c>
    </row>
    <row r="30" spans="1:42" x14ac:dyDescent="0.25">
      <c r="A30" s="3">
        <v>45481</v>
      </c>
      <c r="B30" s="2">
        <v>4</v>
      </c>
      <c r="C30" s="53">
        <v>6</v>
      </c>
      <c r="D30" s="2">
        <v>130</v>
      </c>
      <c r="E30" s="2">
        <v>960</v>
      </c>
      <c r="F30" s="56">
        <v>1</v>
      </c>
      <c r="G30" s="54">
        <v>165</v>
      </c>
      <c r="H30" s="57">
        <v>0</v>
      </c>
      <c r="I30" s="56">
        <v>0</v>
      </c>
      <c r="J30" s="56">
        <v>0</v>
      </c>
      <c r="K30" s="58">
        <v>0</v>
      </c>
      <c r="L30" s="58">
        <v>0</v>
      </c>
      <c r="M30" s="54">
        <f>95-12</f>
        <v>83</v>
      </c>
      <c r="N30" s="54">
        <v>0</v>
      </c>
      <c r="O30" s="59">
        <v>0</v>
      </c>
      <c r="P30" s="59">
        <v>0</v>
      </c>
      <c r="Q30" s="57">
        <v>0</v>
      </c>
      <c r="R30" s="57">
        <v>0</v>
      </c>
      <c r="S30" s="60">
        <v>0</v>
      </c>
      <c r="T30" s="60">
        <v>0</v>
      </c>
      <c r="U30" s="10">
        <f t="shared" si="1"/>
        <v>2</v>
      </c>
      <c r="V30" s="16">
        <f t="shared" si="2"/>
        <v>248</v>
      </c>
      <c r="W30" s="22">
        <f t="shared" si="3"/>
        <v>0</v>
      </c>
      <c r="X30" s="10">
        <f t="shared" si="4"/>
        <v>0</v>
      </c>
      <c r="Y30" s="10">
        <f t="shared" si="5"/>
        <v>0</v>
      </c>
      <c r="Z30" s="12">
        <f t="shared" si="6"/>
        <v>0</v>
      </c>
      <c r="AA30" s="12">
        <f t="shared" si="7"/>
        <v>0</v>
      </c>
      <c r="AB30" s="16">
        <f t="shared" si="8"/>
        <v>613</v>
      </c>
      <c r="AC30" s="16">
        <f t="shared" si="9"/>
        <v>0</v>
      </c>
      <c r="AD30" s="18">
        <f t="shared" si="10"/>
        <v>0</v>
      </c>
      <c r="AE30" s="18">
        <f t="shared" si="11"/>
        <v>0</v>
      </c>
      <c r="AF30" s="22">
        <f t="shared" si="12"/>
        <v>0</v>
      </c>
      <c r="AG30" s="22">
        <f t="shared" si="13"/>
        <v>0</v>
      </c>
      <c r="AH30" s="24">
        <f t="shared" si="14"/>
        <v>0</v>
      </c>
      <c r="AI30" s="24">
        <f t="shared" si="15"/>
        <v>0</v>
      </c>
      <c r="AJ30" s="27">
        <f t="shared" si="23"/>
        <v>2</v>
      </c>
      <c r="AK30" s="28">
        <f t="shared" si="21"/>
        <v>5</v>
      </c>
      <c r="AL30" s="27">
        <f t="shared" si="17"/>
        <v>861</v>
      </c>
      <c r="AM30" s="28">
        <f t="shared" si="24"/>
        <v>8670</v>
      </c>
      <c r="AN30" s="27">
        <f t="shared" si="0"/>
        <v>0</v>
      </c>
      <c r="AO30" s="28">
        <f t="shared" si="22"/>
        <v>0</v>
      </c>
      <c r="AP30" s="2" t="s">
        <v>28</v>
      </c>
    </row>
    <row r="31" spans="1:42" x14ac:dyDescent="0.25">
      <c r="A31" s="3">
        <v>45482</v>
      </c>
      <c r="B31" s="2">
        <v>2</v>
      </c>
      <c r="C31" s="53">
        <v>4</v>
      </c>
      <c r="D31" s="2">
        <v>130</v>
      </c>
      <c r="E31" s="2">
        <v>960</v>
      </c>
      <c r="F31" s="56">
        <v>0</v>
      </c>
      <c r="G31" s="54">
        <v>223</v>
      </c>
      <c r="H31" s="57">
        <v>0</v>
      </c>
      <c r="I31" s="56">
        <v>0</v>
      </c>
      <c r="J31" s="56">
        <v>0</v>
      </c>
      <c r="K31" s="58">
        <v>0</v>
      </c>
      <c r="L31" s="58">
        <v>0</v>
      </c>
      <c r="M31" s="54">
        <f>139-27</f>
        <v>112</v>
      </c>
      <c r="N31" s="54">
        <v>0</v>
      </c>
      <c r="O31" s="59">
        <v>0</v>
      </c>
      <c r="P31" s="59">
        <v>0</v>
      </c>
      <c r="Q31" s="57">
        <v>0</v>
      </c>
      <c r="R31" s="57">
        <v>0</v>
      </c>
      <c r="S31" s="60">
        <v>0</v>
      </c>
      <c r="T31" s="60">
        <v>0</v>
      </c>
      <c r="U31" s="10">
        <f t="shared" si="1"/>
        <v>0</v>
      </c>
      <c r="V31" s="16">
        <f t="shared" si="2"/>
        <v>446</v>
      </c>
      <c r="W31" s="22">
        <f t="shared" si="3"/>
        <v>0</v>
      </c>
      <c r="X31" s="10">
        <f t="shared" si="4"/>
        <v>0</v>
      </c>
      <c r="Y31" s="10">
        <f t="shared" si="5"/>
        <v>0</v>
      </c>
      <c r="Z31" s="12">
        <f t="shared" si="6"/>
        <v>0</v>
      </c>
      <c r="AA31" s="12">
        <f t="shared" si="7"/>
        <v>0</v>
      </c>
      <c r="AB31" s="16">
        <f t="shared" si="8"/>
        <v>827</v>
      </c>
      <c r="AC31" s="16">
        <f t="shared" si="9"/>
        <v>0</v>
      </c>
      <c r="AD31" s="18">
        <f t="shared" si="10"/>
        <v>0</v>
      </c>
      <c r="AE31" s="18">
        <f t="shared" si="11"/>
        <v>0</v>
      </c>
      <c r="AF31" s="22">
        <f t="shared" si="12"/>
        <v>0</v>
      </c>
      <c r="AG31" s="22">
        <f t="shared" si="13"/>
        <v>0</v>
      </c>
      <c r="AH31" s="24">
        <f t="shared" si="14"/>
        <v>0</v>
      </c>
      <c r="AI31" s="24">
        <f t="shared" si="15"/>
        <v>0</v>
      </c>
      <c r="AJ31" s="27">
        <f t="shared" si="23"/>
        <v>0</v>
      </c>
      <c r="AK31" s="28">
        <f t="shared" si="21"/>
        <v>5</v>
      </c>
      <c r="AL31" s="27">
        <f t="shared" si="17"/>
        <v>1273</v>
      </c>
      <c r="AM31" s="28">
        <f t="shared" si="24"/>
        <v>9943</v>
      </c>
      <c r="AN31" s="27">
        <f t="shared" si="0"/>
        <v>0</v>
      </c>
      <c r="AO31" s="28">
        <f t="shared" si="22"/>
        <v>0</v>
      </c>
      <c r="AP31" s="2" t="s">
        <v>28</v>
      </c>
    </row>
    <row r="32" spans="1:42" x14ac:dyDescent="0.25">
      <c r="A32" s="3">
        <v>45483</v>
      </c>
      <c r="B32" s="2">
        <v>2</v>
      </c>
      <c r="C32" s="53">
        <v>3</v>
      </c>
      <c r="D32" s="2">
        <v>130</v>
      </c>
      <c r="E32" s="2">
        <v>960</v>
      </c>
      <c r="F32" s="56">
        <v>0</v>
      </c>
      <c r="G32" s="54">
        <v>19</v>
      </c>
      <c r="H32" s="57">
        <v>0</v>
      </c>
      <c r="I32" s="56">
        <v>-1</v>
      </c>
      <c r="J32" s="56">
        <v>-4</v>
      </c>
      <c r="K32" s="58">
        <v>0</v>
      </c>
      <c r="L32" s="58">
        <v>0</v>
      </c>
      <c r="M32" s="54">
        <f>546-337</f>
        <v>209</v>
      </c>
      <c r="N32" s="54">
        <v>0</v>
      </c>
      <c r="O32" s="59">
        <v>0</v>
      </c>
      <c r="P32" s="59">
        <v>0</v>
      </c>
      <c r="Q32" s="57">
        <v>0</v>
      </c>
      <c r="R32" s="57">
        <v>0</v>
      </c>
      <c r="S32" s="60">
        <v>0</v>
      </c>
      <c r="T32" s="60">
        <v>0</v>
      </c>
      <c r="U32" s="10">
        <f t="shared" si="1"/>
        <v>0</v>
      </c>
      <c r="V32" s="16">
        <f t="shared" si="2"/>
        <v>29</v>
      </c>
      <c r="W32" s="22">
        <f t="shared" si="3"/>
        <v>0</v>
      </c>
      <c r="X32" s="10">
        <f t="shared" si="4"/>
        <v>-7</v>
      </c>
      <c r="Y32" s="10">
        <f t="shared" si="5"/>
        <v>-30</v>
      </c>
      <c r="Z32" s="12">
        <f t="shared" si="6"/>
        <v>0</v>
      </c>
      <c r="AA32" s="12">
        <f t="shared" si="7"/>
        <v>0</v>
      </c>
      <c r="AB32" s="16">
        <f t="shared" si="8"/>
        <v>1543</v>
      </c>
      <c r="AC32" s="16">
        <f t="shared" si="9"/>
        <v>0</v>
      </c>
      <c r="AD32" s="18">
        <f t="shared" si="10"/>
        <v>0</v>
      </c>
      <c r="AE32" s="18">
        <f t="shared" si="11"/>
        <v>0</v>
      </c>
      <c r="AF32" s="22">
        <f t="shared" si="12"/>
        <v>0</v>
      </c>
      <c r="AG32" s="22">
        <f t="shared" si="13"/>
        <v>0</v>
      </c>
      <c r="AH32" s="24">
        <f t="shared" si="14"/>
        <v>0</v>
      </c>
      <c r="AI32" s="24">
        <f t="shared" si="15"/>
        <v>0</v>
      </c>
      <c r="AJ32" s="27">
        <f t="shared" si="23"/>
        <v>-37</v>
      </c>
      <c r="AK32" s="28">
        <f t="shared" si="21"/>
        <v>-32</v>
      </c>
      <c r="AL32" s="27">
        <f t="shared" si="17"/>
        <v>1572</v>
      </c>
      <c r="AM32" s="28">
        <f t="shared" si="24"/>
        <v>11515</v>
      </c>
      <c r="AN32" s="27">
        <f t="shared" si="0"/>
        <v>0</v>
      </c>
      <c r="AO32" s="28">
        <f t="shared" si="22"/>
        <v>0</v>
      </c>
      <c r="AP32" s="2" t="s">
        <v>31</v>
      </c>
    </row>
    <row r="33" spans="1:41" x14ac:dyDescent="0.25">
      <c r="A33" s="3">
        <v>45484</v>
      </c>
      <c r="B33" s="2">
        <v>1</v>
      </c>
      <c r="C33" s="53">
        <v>2</v>
      </c>
      <c r="D33" s="2">
        <v>130</v>
      </c>
      <c r="E33" s="2">
        <v>960</v>
      </c>
      <c r="F33" s="56">
        <v>0</v>
      </c>
      <c r="G33" s="54">
        <v>100</v>
      </c>
      <c r="H33" s="57">
        <v>0</v>
      </c>
      <c r="I33" s="56">
        <v>0</v>
      </c>
      <c r="J33" s="56">
        <v>0</v>
      </c>
      <c r="K33" s="58">
        <v>0</v>
      </c>
      <c r="L33" s="58">
        <v>0</v>
      </c>
      <c r="M33" s="54">
        <f>162</f>
        <v>162</v>
      </c>
      <c r="N33" s="54">
        <v>0</v>
      </c>
      <c r="O33" s="59">
        <v>0</v>
      </c>
      <c r="P33" s="59">
        <v>0</v>
      </c>
      <c r="Q33" s="57">
        <v>0</v>
      </c>
      <c r="R33" s="57">
        <v>0</v>
      </c>
      <c r="S33" s="60">
        <v>0</v>
      </c>
      <c r="T33" s="60">
        <v>0</v>
      </c>
      <c r="U33" s="10">
        <f t="shared" si="1"/>
        <v>0</v>
      </c>
      <c r="V33" s="16">
        <f t="shared" si="2"/>
        <v>200</v>
      </c>
      <c r="W33" s="22">
        <f t="shared" si="3"/>
        <v>0</v>
      </c>
      <c r="X33" s="10">
        <f t="shared" si="4"/>
        <v>0</v>
      </c>
      <c r="Y33" s="10">
        <f t="shared" si="5"/>
        <v>0</v>
      </c>
      <c r="Z33" s="12">
        <f t="shared" si="6"/>
        <v>0</v>
      </c>
      <c r="AA33" s="12">
        <f t="shared" si="7"/>
        <v>0</v>
      </c>
      <c r="AB33" s="16">
        <f t="shared" si="8"/>
        <v>1196</v>
      </c>
      <c r="AC33" s="16">
        <f t="shared" si="9"/>
        <v>0</v>
      </c>
      <c r="AD33" s="18">
        <f t="shared" si="10"/>
        <v>0</v>
      </c>
      <c r="AE33" s="18">
        <f t="shared" si="11"/>
        <v>0</v>
      </c>
      <c r="AF33" s="22">
        <f t="shared" si="12"/>
        <v>0</v>
      </c>
      <c r="AG33" s="22">
        <f t="shared" si="13"/>
        <v>0</v>
      </c>
      <c r="AH33" s="24">
        <f t="shared" si="14"/>
        <v>0</v>
      </c>
      <c r="AI33" s="24">
        <f t="shared" si="15"/>
        <v>0</v>
      </c>
      <c r="AJ33" s="27">
        <f t="shared" si="23"/>
        <v>0</v>
      </c>
      <c r="AK33" s="28">
        <f t="shared" si="21"/>
        <v>-32</v>
      </c>
      <c r="AL33" s="27">
        <f t="shared" si="17"/>
        <v>1396</v>
      </c>
      <c r="AM33" s="28">
        <f t="shared" si="24"/>
        <v>12911</v>
      </c>
      <c r="AN33" s="27">
        <f t="shared" si="0"/>
        <v>0</v>
      </c>
      <c r="AO33" s="28">
        <f t="shared" si="22"/>
        <v>0</v>
      </c>
    </row>
    <row r="34" spans="1:41" x14ac:dyDescent="0.25">
      <c r="A34" s="3">
        <v>45485</v>
      </c>
      <c r="B34" s="2">
        <v>2</v>
      </c>
      <c r="C34" s="53">
        <v>4</v>
      </c>
      <c r="D34" s="2">
        <v>130</v>
      </c>
      <c r="E34" s="2">
        <v>960</v>
      </c>
      <c r="F34" s="56">
        <v>0</v>
      </c>
      <c r="G34" s="54">
        <v>320</v>
      </c>
      <c r="H34" s="57">
        <v>0</v>
      </c>
      <c r="I34" s="56">
        <v>0</v>
      </c>
      <c r="J34" s="56">
        <v>1</v>
      </c>
      <c r="K34" s="58">
        <v>0</v>
      </c>
      <c r="L34" s="58">
        <v>0</v>
      </c>
      <c r="M34" s="54">
        <f>99-1</f>
        <v>98</v>
      </c>
      <c r="N34" s="54">
        <v>0</v>
      </c>
      <c r="O34" s="59">
        <v>0</v>
      </c>
      <c r="P34" s="59">
        <v>0</v>
      </c>
      <c r="Q34" s="57">
        <v>0</v>
      </c>
      <c r="R34" s="57">
        <v>0</v>
      </c>
      <c r="S34" s="60">
        <v>0</v>
      </c>
      <c r="T34" s="60">
        <v>0</v>
      </c>
      <c r="U34" s="10">
        <f t="shared" si="1"/>
        <v>0</v>
      </c>
      <c r="V34" s="16">
        <f t="shared" si="2"/>
        <v>640</v>
      </c>
      <c r="W34" s="22">
        <f t="shared" si="3"/>
        <v>0</v>
      </c>
      <c r="X34" s="10">
        <f t="shared" si="4"/>
        <v>0</v>
      </c>
      <c r="Y34" s="10">
        <f t="shared" si="5"/>
        <v>7</v>
      </c>
      <c r="Z34" s="12">
        <f t="shared" si="6"/>
        <v>0</v>
      </c>
      <c r="AA34" s="12">
        <f t="shared" si="7"/>
        <v>0</v>
      </c>
      <c r="AB34" s="16">
        <f t="shared" si="8"/>
        <v>724</v>
      </c>
      <c r="AC34" s="16">
        <f t="shared" si="9"/>
        <v>0</v>
      </c>
      <c r="AD34" s="18">
        <f t="shared" si="10"/>
        <v>0</v>
      </c>
      <c r="AE34" s="18">
        <f t="shared" si="11"/>
        <v>0</v>
      </c>
      <c r="AF34" s="22">
        <f t="shared" si="12"/>
        <v>0</v>
      </c>
      <c r="AG34" s="22">
        <f t="shared" si="13"/>
        <v>0</v>
      </c>
      <c r="AH34" s="24">
        <f t="shared" si="14"/>
        <v>0</v>
      </c>
      <c r="AI34" s="24">
        <f t="shared" si="15"/>
        <v>0</v>
      </c>
      <c r="AJ34" s="27">
        <f t="shared" si="23"/>
        <v>7</v>
      </c>
      <c r="AK34" s="28">
        <f t="shared" si="21"/>
        <v>-25</v>
      </c>
      <c r="AL34" s="27">
        <f t="shared" si="17"/>
        <v>1364</v>
      </c>
      <c r="AM34" s="28">
        <f t="shared" si="24"/>
        <v>14275</v>
      </c>
      <c r="AN34" s="27">
        <f t="shared" si="0"/>
        <v>0</v>
      </c>
      <c r="AO34" s="28">
        <f t="shared" si="22"/>
        <v>0</v>
      </c>
    </row>
    <row r="35" spans="1:41" x14ac:dyDescent="0.25">
      <c r="A35" s="3">
        <v>45486</v>
      </c>
      <c r="B35" s="2">
        <v>0</v>
      </c>
      <c r="C35" s="53">
        <v>0</v>
      </c>
      <c r="D35" s="2">
        <v>130</v>
      </c>
      <c r="E35" s="2">
        <v>960</v>
      </c>
      <c r="F35" s="56">
        <v>0</v>
      </c>
      <c r="G35" s="54">
        <v>0</v>
      </c>
      <c r="H35" s="57">
        <v>0</v>
      </c>
      <c r="I35" s="56">
        <v>0</v>
      </c>
      <c r="J35" s="56">
        <v>0</v>
      </c>
      <c r="K35" s="58">
        <v>0</v>
      </c>
      <c r="L35" s="58">
        <v>0</v>
      </c>
      <c r="M35" s="54">
        <f>140</f>
        <v>140</v>
      </c>
      <c r="N35" s="54">
        <v>0</v>
      </c>
      <c r="O35" s="59">
        <v>0</v>
      </c>
      <c r="P35" s="59">
        <v>0</v>
      </c>
      <c r="Q35" s="57">
        <v>0</v>
      </c>
      <c r="R35" s="57">
        <v>0</v>
      </c>
      <c r="S35" s="60">
        <v>0</v>
      </c>
      <c r="T35" s="60">
        <v>0</v>
      </c>
      <c r="U35" s="10">
        <f t="shared" si="1"/>
        <v>0</v>
      </c>
      <c r="V35" s="16">
        <f t="shared" si="2"/>
        <v>0</v>
      </c>
      <c r="W35" s="22">
        <f t="shared" si="3"/>
        <v>0</v>
      </c>
      <c r="X35" s="10">
        <f t="shared" si="4"/>
        <v>0</v>
      </c>
      <c r="Y35" s="10">
        <f t="shared" si="5"/>
        <v>0</v>
      </c>
      <c r="Z35" s="12">
        <f t="shared" si="6"/>
        <v>0</v>
      </c>
      <c r="AA35" s="12">
        <f t="shared" si="7"/>
        <v>0</v>
      </c>
      <c r="AB35" s="16">
        <f t="shared" si="8"/>
        <v>1034</v>
      </c>
      <c r="AC35" s="16">
        <f t="shared" si="9"/>
        <v>0</v>
      </c>
      <c r="AD35" s="18">
        <f t="shared" si="10"/>
        <v>0</v>
      </c>
      <c r="AE35" s="18">
        <f t="shared" si="11"/>
        <v>0</v>
      </c>
      <c r="AF35" s="22">
        <f t="shared" si="12"/>
        <v>0</v>
      </c>
      <c r="AG35" s="22">
        <f t="shared" si="13"/>
        <v>0</v>
      </c>
      <c r="AH35" s="24">
        <f t="shared" si="14"/>
        <v>0</v>
      </c>
      <c r="AI35" s="24">
        <f t="shared" si="15"/>
        <v>0</v>
      </c>
      <c r="AJ35" s="27">
        <f t="shared" si="23"/>
        <v>0</v>
      </c>
      <c r="AK35" s="28">
        <f t="shared" si="21"/>
        <v>-25</v>
      </c>
      <c r="AL35" s="27">
        <f t="shared" si="17"/>
        <v>1034</v>
      </c>
      <c r="AM35" s="28">
        <f t="shared" si="24"/>
        <v>15309</v>
      </c>
      <c r="AN35" s="27">
        <f t="shared" si="0"/>
        <v>0</v>
      </c>
      <c r="AO35" s="28">
        <f t="shared" si="22"/>
        <v>0</v>
      </c>
    </row>
    <row r="36" spans="1:41" x14ac:dyDescent="0.25">
      <c r="A36" s="3">
        <v>45487</v>
      </c>
      <c r="B36" s="2">
        <v>3</v>
      </c>
      <c r="C36" s="53">
        <v>4</v>
      </c>
      <c r="D36" s="2">
        <v>130</v>
      </c>
      <c r="E36" s="2">
        <v>960</v>
      </c>
      <c r="F36" s="56">
        <v>0</v>
      </c>
      <c r="G36" s="54">
        <v>275</v>
      </c>
      <c r="H36" s="57">
        <v>0</v>
      </c>
      <c r="I36" s="56">
        <v>0</v>
      </c>
      <c r="J36" s="56">
        <v>2</v>
      </c>
      <c r="K36" s="58">
        <v>0</v>
      </c>
      <c r="L36" s="58">
        <v>0</v>
      </c>
      <c r="M36" s="54">
        <f>80-2</f>
        <v>78</v>
      </c>
      <c r="N36" s="54">
        <v>0</v>
      </c>
      <c r="O36" s="59">
        <v>0</v>
      </c>
      <c r="P36" s="59">
        <v>0</v>
      </c>
      <c r="Q36" s="57">
        <v>0</v>
      </c>
      <c r="R36" s="57">
        <v>0</v>
      </c>
      <c r="S36" s="60">
        <v>0</v>
      </c>
      <c r="T36" s="60">
        <v>0</v>
      </c>
      <c r="U36" s="10">
        <f t="shared" si="1"/>
        <v>0</v>
      </c>
      <c r="V36" s="16">
        <f t="shared" si="2"/>
        <v>367</v>
      </c>
      <c r="W36" s="22">
        <f t="shared" si="3"/>
        <v>0</v>
      </c>
      <c r="X36" s="10">
        <f t="shared" si="4"/>
        <v>0</v>
      </c>
      <c r="Y36" s="10">
        <f t="shared" si="5"/>
        <v>15</v>
      </c>
      <c r="Z36" s="12">
        <f t="shared" si="6"/>
        <v>0</v>
      </c>
      <c r="AA36" s="12">
        <f t="shared" si="7"/>
        <v>0</v>
      </c>
      <c r="AB36" s="16">
        <f t="shared" si="8"/>
        <v>576</v>
      </c>
      <c r="AC36" s="16">
        <f t="shared" si="9"/>
        <v>0</v>
      </c>
      <c r="AD36" s="18">
        <f t="shared" si="10"/>
        <v>0</v>
      </c>
      <c r="AE36" s="18">
        <f t="shared" si="11"/>
        <v>0</v>
      </c>
      <c r="AF36" s="22">
        <f t="shared" si="12"/>
        <v>0</v>
      </c>
      <c r="AG36" s="22">
        <f t="shared" si="13"/>
        <v>0</v>
      </c>
      <c r="AH36" s="24">
        <f t="shared" si="14"/>
        <v>0</v>
      </c>
      <c r="AI36" s="24">
        <f t="shared" si="15"/>
        <v>0</v>
      </c>
      <c r="AJ36" s="27">
        <f t="shared" si="23"/>
        <v>15</v>
      </c>
      <c r="AK36" s="28">
        <f t="shared" si="21"/>
        <v>-10</v>
      </c>
      <c r="AL36" s="27">
        <f t="shared" si="17"/>
        <v>943</v>
      </c>
      <c r="AM36" s="28">
        <f t="shared" si="24"/>
        <v>16252</v>
      </c>
      <c r="AN36" s="27">
        <f t="shared" ref="AN36:AN67" si="25">W36+AF36+AG36</f>
        <v>0</v>
      </c>
      <c r="AO36" s="28">
        <f t="shared" si="22"/>
        <v>0</v>
      </c>
    </row>
    <row r="37" spans="1:41" s="52" customFormat="1" x14ac:dyDescent="0.25">
      <c r="A37" s="3">
        <v>45488</v>
      </c>
      <c r="B37" s="52">
        <v>3</v>
      </c>
      <c r="C37" s="55">
        <v>8</v>
      </c>
      <c r="D37" s="2">
        <v>130</v>
      </c>
      <c r="E37" s="52">
        <v>960</v>
      </c>
      <c r="F37" s="56">
        <v>8</v>
      </c>
      <c r="G37" s="54">
        <v>390</v>
      </c>
      <c r="H37" s="57">
        <v>0</v>
      </c>
      <c r="I37" s="56">
        <v>0</v>
      </c>
      <c r="J37" s="56">
        <v>0</v>
      </c>
      <c r="K37" s="58">
        <v>0</v>
      </c>
      <c r="L37" s="58">
        <v>0</v>
      </c>
      <c r="M37" s="54">
        <f>16-1</f>
        <v>15</v>
      </c>
      <c r="N37" s="54">
        <v>0</v>
      </c>
      <c r="O37" s="59">
        <v>0</v>
      </c>
      <c r="P37" s="59">
        <v>0</v>
      </c>
      <c r="Q37" s="57">
        <v>0</v>
      </c>
      <c r="R37" s="57">
        <v>0</v>
      </c>
      <c r="S37" s="60">
        <v>0</v>
      </c>
      <c r="T37" s="60">
        <v>0</v>
      </c>
      <c r="U37" s="10">
        <f t="shared" si="1"/>
        <v>21</v>
      </c>
      <c r="V37" s="16">
        <f t="shared" si="2"/>
        <v>1040</v>
      </c>
      <c r="W37" s="22">
        <f t="shared" si="3"/>
        <v>0</v>
      </c>
      <c r="X37" s="10">
        <f t="shared" si="4"/>
        <v>0</v>
      </c>
      <c r="Y37" s="10">
        <f t="shared" si="5"/>
        <v>0</v>
      </c>
      <c r="Z37" s="12">
        <f t="shared" si="6"/>
        <v>0</v>
      </c>
      <c r="AA37" s="12">
        <f t="shared" si="7"/>
        <v>0</v>
      </c>
      <c r="AB37" s="16">
        <f t="shared" si="8"/>
        <v>111</v>
      </c>
      <c r="AC37" s="16">
        <f t="shared" si="9"/>
        <v>0</v>
      </c>
      <c r="AD37" s="18">
        <f t="shared" si="10"/>
        <v>0</v>
      </c>
      <c r="AE37" s="18">
        <f t="shared" si="11"/>
        <v>0</v>
      </c>
      <c r="AF37" s="22">
        <f t="shared" si="12"/>
        <v>0</v>
      </c>
      <c r="AG37" s="22">
        <f t="shared" si="13"/>
        <v>0</v>
      </c>
      <c r="AH37" s="24">
        <f t="shared" si="14"/>
        <v>0</v>
      </c>
      <c r="AI37" s="24">
        <f t="shared" si="15"/>
        <v>0</v>
      </c>
      <c r="AJ37" s="66">
        <f t="shared" si="23"/>
        <v>21</v>
      </c>
      <c r="AK37" s="67">
        <f t="shared" si="21"/>
        <v>11</v>
      </c>
      <c r="AL37" s="27">
        <f t="shared" si="17"/>
        <v>1151</v>
      </c>
      <c r="AM37" s="67">
        <f t="shared" si="24"/>
        <v>17403</v>
      </c>
      <c r="AN37" s="66">
        <f t="shared" si="25"/>
        <v>0</v>
      </c>
      <c r="AO37" s="67">
        <f t="shared" si="22"/>
        <v>0</v>
      </c>
    </row>
    <row r="38" spans="1:41" s="52" customFormat="1" x14ac:dyDescent="0.25">
      <c r="A38" s="3">
        <v>45489</v>
      </c>
      <c r="B38" s="52">
        <v>6</v>
      </c>
      <c r="C38" s="55">
        <v>7</v>
      </c>
      <c r="D38" s="2">
        <v>130</v>
      </c>
      <c r="E38" s="52">
        <v>960</v>
      </c>
      <c r="F38" s="56">
        <v>8</v>
      </c>
      <c r="G38" s="54">
        <v>242</v>
      </c>
      <c r="H38" s="57">
        <v>0</v>
      </c>
      <c r="I38" s="56">
        <v>0</v>
      </c>
      <c r="J38" s="56">
        <v>0</v>
      </c>
      <c r="K38" s="58">
        <v>0</v>
      </c>
      <c r="L38" s="58">
        <v>0</v>
      </c>
      <c r="M38" s="54">
        <v>21</v>
      </c>
      <c r="N38" s="54">
        <v>0</v>
      </c>
      <c r="O38" s="59">
        <v>0</v>
      </c>
      <c r="P38" s="59">
        <v>0</v>
      </c>
      <c r="Q38" s="57">
        <v>0</v>
      </c>
      <c r="R38" s="57">
        <v>0</v>
      </c>
      <c r="S38" s="60">
        <v>0</v>
      </c>
      <c r="T38" s="60">
        <v>0</v>
      </c>
      <c r="U38" s="10">
        <f t="shared" si="1"/>
        <v>9</v>
      </c>
      <c r="V38" s="16">
        <f t="shared" si="2"/>
        <v>282</v>
      </c>
      <c r="W38" s="22">
        <f t="shared" si="3"/>
        <v>0</v>
      </c>
      <c r="X38" s="10">
        <f t="shared" si="4"/>
        <v>0</v>
      </c>
      <c r="Y38" s="10">
        <f t="shared" si="5"/>
        <v>0</v>
      </c>
      <c r="Z38" s="12">
        <f t="shared" si="6"/>
        <v>0</v>
      </c>
      <c r="AA38" s="12">
        <f t="shared" si="7"/>
        <v>0</v>
      </c>
      <c r="AB38" s="16">
        <f t="shared" si="8"/>
        <v>155</v>
      </c>
      <c r="AC38" s="16">
        <f t="shared" si="9"/>
        <v>0</v>
      </c>
      <c r="AD38" s="18">
        <f t="shared" si="10"/>
        <v>0</v>
      </c>
      <c r="AE38" s="18">
        <f t="shared" si="11"/>
        <v>0</v>
      </c>
      <c r="AF38" s="22">
        <f t="shared" si="12"/>
        <v>0</v>
      </c>
      <c r="AG38" s="22">
        <f t="shared" si="13"/>
        <v>0</v>
      </c>
      <c r="AH38" s="24">
        <f t="shared" si="14"/>
        <v>0</v>
      </c>
      <c r="AI38" s="24">
        <f t="shared" si="15"/>
        <v>0</v>
      </c>
      <c r="AJ38" s="66">
        <f t="shared" si="23"/>
        <v>9</v>
      </c>
      <c r="AK38" s="67">
        <f t="shared" si="21"/>
        <v>20</v>
      </c>
      <c r="AL38" s="27">
        <f t="shared" si="17"/>
        <v>437</v>
      </c>
      <c r="AM38" s="67">
        <f t="shared" si="24"/>
        <v>17840</v>
      </c>
      <c r="AN38" s="66">
        <f t="shared" si="25"/>
        <v>0</v>
      </c>
      <c r="AO38" s="67">
        <f t="shared" si="22"/>
        <v>0</v>
      </c>
    </row>
    <row r="39" spans="1:41" x14ac:dyDescent="0.25">
      <c r="A39" s="3">
        <v>45490</v>
      </c>
      <c r="B39" s="2">
        <v>3</v>
      </c>
      <c r="C39" s="53">
        <v>3</v>
      </c>
      <c r="D39" s="2">
        <v>130</v>
      </c>
      <c r="E39" s="2">
        <v>960</v>
      </c>
      <c r="F39" s="56">
        <v>10</v>
      </c>
      <c r="G39" s="54">
        <v>45</v>
      </c>
      <c r="H39" s="57">
        <v>0</v>
      </c>
      <c r="I39" s="56">
        <v>0</v>
      </c>
      <c r="J39" s="56">
        <v>0</v>
      </c>
      <c r="K39" s="58">
        <v>0</v>
      </c>
      <c r="L39" s="58">
        <v>0</v>
      </c>
      <c r="M39" s="54">
        <f>7</f>
        <v>7</v>
      </c>
      <c r="N39" s="54">
        <v>0</v>
      </c>
      <c r="O39" s="59">
        <v>0</v>
      </c>
      <c r="P39" s="59">
        <v>0</v>
      </c>
      <c r="Q39" s="57">
        <v>0</v>
      </c>
      <c r="R39" s="57">
        <v>0</v>
      </c>
      <c r="S39" s="60">
        <v>0</v>
      </c>
      <c r="T39" s="60">
        <v>0</v>
      </c>
      <c r="U39" s="10">
        <f t="shared" si="1"/>
        <v>10</v>
      </c>
      <c r="V39" s="16">
        <f t="shared" si="2"/>
        <v>45</v>
      </c>
      <c r="W39" s="22">
        <f t="shared" si="3"/>
        <v>0</v>
      </c>
      <c r="X39" s="10">
        <f t="shared" si="4"/>
        <v>0</v>
      </c>
      <c r="Y39" s="10">
        <f t="shared" si="5"/>
        <v>0</v>
      </c>
      <c r="Z39" s="12">
        <f t="shared" si="6"/>
        <v>0</v>
      </c>
      <c r="AA39" s="12">
        <f t="shared" si="7"/>
        <v>0</v>
      </c>
      <c r="AB39" s="16">
        <f t="shared" si="8"/>
        <v>52</v>
      </c>
      <c r="AC39" s="16">
        <f t="shared" si="9"/>
        <v>0</v>
      </c>
      <c r="AD39" s="18">
        <f t="shared" si="10"/>
        <v>0</v>
      </c>
      <c r="AE39" s="18">
        <f t="shared" si="11"/>
        <v>0</v>
      </c>
      <c r="AF39" s="22">
        <f t="shared" si="12"/>
        <v>0</v>
      </c>
      <c r="AG39" s="22">
        <f t="shared" si="13"/>
        <v>0</v>
      </c>
      <c r="AH39" s="24">
        <f t="shared" si="14"/>
        <v>0</v>
      </c>
      <c r="AI39" s="24">
        <f t="shared" si="15"/>
        <v>0</v>
      </c>
      <c r="AJ39" s="27">
        <f t="shared" si="23"/>
        <v>10</v>
      </c>
      <c r="AK39" s="28">
        <f t="shared" si="21"/>
        <v>30</v>
      </c>
      <c r="AL39" s="27">
        <f t="shared" si="17"/>
        <v>97</v>
      </c>
      <c r="AM39" s="28">
        <f t="shared" si="24"/>
        <v>17937</v>
      </c>
      <c r="AN39" s="27">
        <f t="shared" si="25"/>
        <v>0</v>
      </c>
      <c r="AO39" s="28">
        <f t="shared" si="22"/>
        <v>0</v>
      </c>
    </row>
    <row r="40" spans="1:41" x14ac:dyDescent="0.25">
      <c r="A40" s="3">
        <v>45491</v>
      </c>
      <c r="B40" s="2">
        <v>2</v>
      </c>
      <c r="C40" s="53">
        <v>3</v>
      </c>
      <c r="D40" s="2">
        <v>130</v>
      </c>
      <c r="E40" s="2">
        <v>960</v>
      </c>
      <c r="F40" s="56">
        <v>0</v>
      </c>
      <c r="G40" s="54">
        <v>160</v>
      </c>
      <c r="H40" s="57">
        <v>0</v>
      </c>
      <c r="I40" s="56">
        <v>0</v>
      </c>
      <c r="J40" s="56">
        <v>0</v>
      </c>
      <c r="K40" s="58">
        <v>0</v>
      </c>
      <c r="L40" s="58">
        <v>0</v>
      </c>
      <c r="M40" s="54">
        <f>16-1</f>
        <v>15</v>
      </c>
      <c r="N40" s="54">
        <v>0</v>
      </c>
      <c r="O40" s="59">
        <v>0</v>
      </c>
      <c r="P40" s="59">
        <v>0</v>
      </c>
      <c r="Q40" s="57">
        <v>0</v>
      </c>
      <c r="R40" s="57">
        <v>0</v>
      </c>
      <c r="S40" s="60">
        <v>0</v>
      </c>
      <c r="T40" s="60">
        <v>0</v>
      </c>
      <c r="U40" s="10">
        <f t="shared" si="1"/>
        <v>0</v>
      </c>
      <c r="V40" s="16">
        <f t="shared" si="2"/>
        <v>240</v>
      </c>
      <c r="W40" s="22">
        <f t="shared" si="3"/>
        <v>0</v>
      </c>
      <c r="X40" s="10">
        <f t="shared" si="4"/>
        <v>0</v>
      </c>
      <c r="Y40" s="10">
        <f t="shared" si="5"/>
        <v>0</v>
      </c>
      <c r="Z40" s="12">
        <f t="shared" si="6"/>
        <v>0</v>
      </c>
      <c r="AA40" s="12">
        <f t="shared" si="7"/>
        <v>0</v>
      </c>
      <c r="AB40" s="16">
        <f t="shared" si="8"/>
        <v>111</v>
      </c>
      <c r="AC40" s="16">
        <f t="shared" si="9"/>
        <v>0</v>
      </c>
      <c r="AD40" s="18">
        <f t="shared" si="10"/>
        <v>0</v>
      </c>
      <c r="AE40" s="18">
        <f t="shared" si="11"/>
        <v>0</v>
      </c>
      <c r="AF40" s="22">
        <f t="shared" si="12"/>
        <v>0</v>
      </c>
      <c r="AG40" s="22">
        <f t="shared" si="13"/>
        <v>0</v>
      </c>
      <c r="AH40" s="24">
        <f t="shared" si="14"/>
        <v>0</v>
      </c>
      <c r="AI40" s="24">
        <f t="shared" si="15"/>
        <v>0</v>
      </c>
      <c r="AJ40" s="27">
        <f t="shared" si="23"/>
        <v>0</v>
      </c>
      <c r="AK40" s="28">
        <f t="shared" si="21"/>
        <v>30</v>
      </c>
      <c r="AL40" s="27">
        <f t="shared" si="17"/>
        <v>351</v>
      </c>
      <c r="AM40" s="28">
        <f t="shared" si="24"/>
        <v>18288</v>
      </c>
      <c r="AN40" s="27">
        <f t="shared" si="25"/>
        <v>0</v>
      </c>
      <c r="AO40" s="28">
        <f t="shared" si="22"/>
        <v>0</v>
      </c>
    </row>
    <row r="41" spans="1:41" x14ac:dyDescent="0.25">
      <c r="A41" s="3">
        <v>45492</v>
      </c>
      <c r="B41" s="2">
        <v>3</v>
      </c>
      <c r="C41" s="53">
        <v>3</v>
      </c>
      <c r="D41" s="2">
        <v>130</v>
      </c>
      <c r="E41" s="2">
        <v>960</v>
      </c>
      <c r="F41" s="56">
        <v>15</v>
      </c>
      <c r="G41" s="54">
        <v>100</v>
      </c>
      <c r="H41" s="57">
        <v>0</v>
      </c>
      <c r="I41" s="56">
        <v>0</v>
      </c>
      <c r="J41" s="56">
        <v>0</v>
      </c>
      <c r="K41" s="58">
        <v>0</v>
      </c>
      <c r="L41" s="58">
        <v>0</v>
      </c>
      <c r="M41" s="54">
        <v>12</v>
      </c>
      <c r="N41" s="54">
        <v>0</v>
      </c>
      <c r="O41" s="59">
        <v>0</v>
      </c>
      <c r="P41" s="59">
        <v>0</v>
      </c>
      <c r="Q41" s="57">
        <v>0</v>
      </c>
      <c r="R41" s="57">
        <v>0</v>
      </c>
      <c r="S41" s="60">
        <v>0</v>
      </c>
      <c r="T41" s="60">
        <v>0</v>
      </c>
      <c r="U41" s="10">
        <f t="shared" si="1"/>
        <v>15</v>
      </c>
      <c r="V41" s="16">
        <f t="shared" si="2"/>
        <v>100</v>
      </c>
      <c r="W41" s="22">
        <f t="shared" si="3"/>
        <v>0</v>
      </c>
      <c r="X41" s="10">
        <f t="shared" si="4"/>
        <v>0</v>
      </c>
      <c r="Y41" s="10">
        <f t="shared" si="5"/>
        <v>0</v>
      </c>
      <c r="Z41" s="12">
        <f t="shared" si="6"/>
        <v>0</v>
      </c>
      <c r="AA41" s="12">
        <f t="shared" si="7"/>
        <v>0</v>
      </c>
      <c r="AB41" s="16">
        <f t="shared" si="8"/>
        <v>89</v>
      </c>
      <c r="AC41" s="16">
        <f t="shared" si="9"/>
        <v>0</v>
      </c>
      <c r="AD41" s="18">
        <f t="shared" si="10"/>
        <v>0</v>
      </c>
      <c r="AE41" s="18">
        <f t="shared" si="11"/>
        <v>0</v>
      </c>
      <c r="AF41" s="22">
        <f t="shared" si="12"/>
        <v>0</v>
      </c>
      <c r="AG41" s="22">
        <f t="shared" si="13"/>
        <v>0</v>
      </c>
      <c r="AH41" s="24">
        <f t="shared" si="14"/>
        <v>0</v>
      </c>
      <c r="AI41" s="24">
        <f t="shared" si="15"/>
        <v>0</v>
      </c>
      <c r="AJ41" s="27">
        <f t="shared" si="23"/>
        <v>15</v>
      </c>
      <c r="AK41" s="28">
        <f t="shared" si="21"/>
        <v>45</v>
      </c>
      <c r="AL41" s="27">
        <f t="shared" si="17"/>
        <v>189</v>
      </c>
      <c r="AM41" s="28">
        <f t="shared" si="24"/>
        <v>18477</v>
      </c>
      <c r="AN41" s="27">
        <f t="shared" si="25"/>
        <v>0</v>
      </c>
      <c r="AO41" s="28">
        <f t="shared" si="22"/>
        <v>0</v>
      </c>
    </row>
    <row r="42" spans="1:41" x14ac:dyDescent="0.25">
      <c r="A42" s="3">
        <v>45493</v>
      </c>
      <c r="B42" s="2">
        <v>1</v>
      </c>
      <c r="C42" s="53">
        <v>3</v>
      </c>
      <c r="D42" s="2">
        <v>130</v>
      </c>
      <c r="E42" s="2">
        <v>960</v>
      </c>
      <c r="F42" s="56">
        <v>0</v>
      </c>
      <c r="G42" s="54">
        <v>100</v>
      </c>
      <c r="H42" s="57">
        <v>0</v>
      </c>
      <c r="I42" s="56">
        <v>0</v>
      </c>
      <c r="J42" s="56">
        <v>0</v>
      </c>
      <c r="K42" s="58">
        <v>0</v>
      </c>
      <c r="L42" s="58">
        <v>0</v>
      </c>
      <c r="M42" s="54">
        <v>2</v>
      </c>
      <c r="N42" s="54">
        <v>0</v>
      </c>
      <c r="O42" s="59">
        <v>0</v>
      </c>
      <c r="P42" s="59">
        <v>0</v>
      </c>
      <c r="Q42" s="57">
        <v>0</v>
      </c>
      <c r="R42" s="57">
        <v>0</v>
      </c>
      <c r="S42" s="60">
        <v>0</v>
      </c>
      <c r="T42" s="60">
        <v>0</v>
      </c>
      <c r="U42" s="10">
        <f t="shared" si="1"/>
        <v>0</v>
      </c>
      <c r="V42" s="16">
        <f t="shared" si="2"/>
        <v>300</v>
      </c>
      <c r="W42" s="22">
        <f t="shared" si="3"/>
        <v>0</v>
      </c>
      <c r="X42" s="10">
        <f t="shared" si="4"/>
        <v>0</v>
      </c>
      <c r="Y42" s="10">
        <f t="shared" si="5"/>
        <v>0</v>
      </c>
      <c r="Z42" s="12">
        <f t="shared" si="6"/>
        <v>0</v>
      </c>
      <c r="AA42" s="12">
        <f t="shared" si="7"/>
        <v>0</v>
      </c>
      <c r="AB42" s="16">
        <f t="shared" si="8"/>
        <v>15</v>
      </c>
      <c r="AC42" s="16">
        <f t="shared" si="9"/>
        <v>0</v>
      </c>
      <c r="AD42" s="18">
        <f t="shared" si="10"/>
        <v>0</v>
      </c>
      <c r="AE42" s="18">
        <f t="shared" si="11"/>
        <v>0</v>
      </c>
      <c r="AF42" s="22">
        <f t="shared" si="12"/>
        <v>0</v>
      </c>
      <c r="AG42" s="22">
        <f t="shared" si="13"/>
        <v>0</v>
      </c>
      <c r="AH42" s="24">
        <f t="shared" si="14"/>
        <v>0</v>
      </c>
      <c r="AI42" s="24">
        <f t="shared" si="15"/>
        <v>0</v>
      </c>
      <c r="AJ42" s="27">
        <f t="shared" si="23"/>
        <v>0</v>
      </c>
      <c r="AK42" s="28">
        <f t="shared" si="21"/>
        <v>45</v>
      </c>
      <c r="AL42" s="27">
        <f t="shared" si="17"/>
        <v>315</v>
      </c>
      <c r="AM42" s="28">
        <f t="shared" si="24"/>
        <v>18792</v>
      </c>
      <c r="AN42" s="27">
        <f t="shared" si="25"/>
        <v>0</v>
      </c>
      <c r="AO42" s="28">
        <f t="shared" si="22"/>
        <v>0</v>
      </c>
    </row>
    <row r="43" spans="1:41" x14ac:dyDescent="0.25">
      <c r="A43" s="3">
        <v>45494</v>
      </c>
      <c r="B43" s="2">
        <v>2</v>
      </c>
      <c r="C43" s="53">
        <v>5</v>
      </c>
      <c r="D43" s="2">
        <v>130</v>
      </c>
      <c r="E43" s="2">
        <v>960</v>
      </c>
      <c r="F43" s="56">
        <v>0</v>
      </c>
      <c r="G43" s="54">
        <v>255</v>
      </c>
      <c r="H43" s="57">
        <v>0</v>
      </c>
      <c r="I43" s="56">
        <v>0</v>
      </c>
      <c r="J43" s="56">
        <v>0</v>
      </c>
      <c r="K43" s="58">
        <v>0</v>
      </c>
      <c r="L43" s="58">
        <v>0</v>
      </c>
      <c r="M43" s="54">
        <v>12</v>
      </c>
      <c r="N43" s="54">
        <v>0</v>
      </c>
      <c r="O43" s="59">
        <v>0</v>
      </c>
      <c r="P43" s="59">
        <v>0</v>
      </c>
      <c r="Q43" s="57">
        <v>0</v>
      </c>
      <c r="R43" s="57">
        <v>0</v>
      </c>
      <c r="S43" s="60">
        <v>0</v>
      </c>
      <c r="T43" s="60">
        <v>0</v>
      </c>
      <c r="U43" s="10">
        <f t="shared" si="1"/>
        <v>0</v>
      </c>
      <c r="V43" s="16">
        <f t="shared" si="2"/>
        <v>638</v>
      </c>
      <c r="W43" s="22">
        <f t="shared" si="3"/>
        <v>0</v>
      </c>
      <c r="X43" s="10">
        <f t="shared" si="4"/>
        <v>0</v>
      </c>
      <c r="Y43" s="10">
        <f t="shared" si="5"/>
        <v>0</v>
      </c>
      <c r="Z43" s="12">
        <f t="shared" si="6"/>
        <v>0</v>
      </c>
      <c r="AA43" s="12">
        <f t="shared" si="7"/>
        <v>0</v>
      </c>
      <c r="AB43" s="16">
        <f t="shared" si="8"/>
        <v>89</v>
      </c>
      <c r="AC43" s="16">
        <f t="shared" si="9"/>
        <v>0</v>
      </c>
      <c r="AD43" s="18">
        <f t="shared" si="10"/>
        <v>0</v>
      </c>
      <c r="AE43" s="18">
        <f t="shared" si="11"/>
        <v>0</v>
      </c>
      <c r="AF43" s="22">
        <f t="shared" si="12"/>
        <v>0</v>
      </c>
      <c r="AG43" s="22">
        <f t="shared" si="13"/>
        <v>0</v>
      </c>
      <c r="AH43" s="24">
        <f t="shared" si="14"/>
        <v>0</v>
      </c>
      <c r="AI43" s="24">
        <f t="shared" si="15"/>
        <v>0</v>
      </c>
      <c r="AJ43" s="27">
        <f t="shared" si="23"/>
        <v>0</v>
      </c>
      <c r="AK43" s="28">
        <f t="shared" si="21"/>
        <v>45</v>
      </c>
      <c r="AL43" s="27">
        <f t="shared" si="17"/>
        <v>727</v>
      </c>
      <c r="AM43" s="28">
        <f t="shared" si="24"/>
        <v>19519</v>
      </c>
      <c r="AN43" s="27">
        <f t="shared" si="25"/>
        <v>0</v>
      </c>
      <c r="AO43" s="28">
        <f t="shared" si="22"/>
        <v>0</v>
      </c>
    </row>
    <row r="44" spans="1:41" x14ac:dyDescent="0.25">
      <c r="A44" s="3">
        <v>45495</v>
      </c>
      <c r="B44" s="2">
        <v>3</v>
      </c>
      <c r="C44" s="53">
        <v>4</v>
      </c>
      <c r="D44" s="2">
        <v>130</v>
      </c>
      <c r="E44" s="2">
        <v>960</v>
      </c>
      <c r="F44" s="56">
        <v>6</v>
      </c>
      <c r="G44" s="54">
        <v>330</v>
      </c>
      <c r="H44" s="57">
        <v>0</v>
      </c>
      <c r="I44" s="56">
        <v>0</v>
      </c>
      <c r="J44" s="56">
        <v>4</v>
      </c>
      <c r="K44" s="58">
        <v>0</v>
      </c>
      <c r="L44" s="58">
        <v>0</v>
      </c>
      <c r="M44" s="54">
        <f>20</f>
        <v>20</v>
      </c>
      <c r="N44" s="54">
        <v>0</v>
      </c>
      <c r="O44" s="59">
        <v>0</v>
      </c>
      <c r="P44" s="59">
        <v>0</v>
      </c>
      <c r="Q44" s="57">
        <v>0</v>
      </c>
      <c r="R44" s="57">
        <v>0</v>
      </c>
      <c r="S44" s="60">
        <v>0</v>
      </c>
      <c r="T44" s="60">
        <v>0</v>
      </c>
      <c r="U44" s="10">
        <f t="shared" si="1"/>
        <v>8</v>
      </c>
      <c r="V44" s="16">
        <f t="shared" si="2"/>
        <v>440</v>
      </c>
      <c r="W44" s="22">
        <f t="shared" si="3"/>
        <v>0</v>
      </c>
      <c r="X44" s="10">
        <f t="shared" si="4"/>
        <v>0</v>
      </c>
      <c r="Y44" s="10">
        <f t="shared" si="5"/>
        <v>30</v>
      </c>
      <c r="Z44" s="12">
        <f t="shared" si="6"/>
        <v>0</v>
      </c>
      <c r="AA44" s="12">
        <f t="shared" si="7"/>
        <v>0</v>
      </c>
      <c r="AB44" s="16">
        <f t="shared" si="8"/>
        <v>148</v>
      </c>
      <c r="AC44" s="16">
        <f t="shared" si="9"/>
        <v>0</v>
      </c>
      <c r="AD44" s="18">
        <f t="shared" si="10"/>
        <v>0</v>
      </c>
      <c r="AE44" s="18">
        <f t="shared" si="11"/>
        <v>0</v>
      </c>
      <c r="AF44" s="22">
        <f t="shared" si="12"/>
        <v>0</v>
      </c>
      <c r="AG44" s="22">
        <f t="shared" si="13"/>
        <v>0</v>
      </c>
      <c r="AH44" s="24">
        <f t="shared" si="14"/>
        <v>0</v>
      </c>
      <c r="AI44" s="24">
        <f t="shared" si="15"/>
        <v>0</v>
      </c>
      <c r="AJ44" s="27">
        <f t="shared" si="23"/>
        <v>38</v>
      </c>
      <c r="AK44" s="28">
        <f t="shared" si="21"/>
        <v>83</v>
      </c>
      <c r="AL44" s="27">
        <f t="shared" si="17"/>
        <v>588</v>
      </c>
      <c r="AM44" s="28">
        <f t="shared" si="24"/>
        <v>20107</v>
      </c>
      <c r="AN44" s="27">
        <f t="shared" si="25"/>
        <v>0</v>
      </c>
      <c r="AO44" s="28">
        <f t="shared" si="22"/>
        <v>0</v>
      </c>
    </row>
    <row r="45" spans="1:41" x14ac:dyDescent="0.25">
      <c r="A45" s="3">
        <v>45496</v>
      </c>
      <c r="B45" s="2">
        <v>3</v>
      </c>
      <c r="C45" s="53">
        <v>6</v>
      </c>
      <c r="D45" s="2">
        <v>130</v>
      </c>
      <c r="E45" s="2">
        <v>960</v>
      </c>
      <c r="F45" s="56">
        <v>0</v>
      </c>
      <c r="G45" s="54">
        <v>185</v>
      </c>
      <c r="H45" s="57">
        <v>0</v>
      </c>
      <c r="I45" s="56">
        <v>0</v>
      </c>
      <c r="J45" s="56">
        <v>0</v>
      </c>
      <c r="K45" s="58">
        <v>0</v>
      </c>
      <c r="L45" s="58">
        <v>0</v>
      </c>
      <c r="M45" s="54">
        <f>11-1</f>
        <v>10</v>
      </c>
      <c r="N45" s="54">
        <v>0</v>
      </c>
      <c r="O45" s="59">
        <v>0</v>
      </c>
      <c r="P45" s="59">
        <v>0</v>
      </c>
      <c r="Q45" s="57">
        <v>0</v>
      </c>
      <c r="R45" s="57">
        <v>0</v>
      </c>
      <c r="S45" s="60">
        <v>0</v>
      </c>
      <c r="T45" s="60">
        <v>0</v>
      </c>
      <c r="U45" s="10">
        <f t="shared" si="1"/>
        <v>0</v>
      </c>
      <c r="V45" s="16">
        <f t="shared" si="2"/>
        <v>370</v>
      </c>
      <c r="W45" s="22">
        <f t="shared" si="3"/>
        <v>0</v>
      </c>
      <c r="X45" s="10">
        <f t="shared" si="4"/>
        <v>0</v>
      </c>
      <c r="Y45" s="10">
        <f t="shared" si="5"/>
        <v>0</v>
      </c>
      <c r="Z45" s="12">
        <f t="shared" si="6"/>
        <v>0</v>
      </c>
      <c r="AA45" s="12">
        <f t="shared" si="7"/>
        <v>0</v>
      </c>
      <c r="AB45" s="16">
        <f t="shared" si="8"/>
        <v>74</v>
      </c>
      <c r="AC45" s="16">
        <f t="shared" si="9"/>
        <v>0</v>
      </c>
      <c r="AD45" s="18">
        <f t="shared" si="10"/>
        <v>0</v>
      </c>
      <c r="AE45" s="18">
        <f t="shared" si="11"/>
        <v>0</v>
      </c>
      <c r="AF45" s="22">
        <f t="shared" si="12"/>
        <v>0</v>
      </c>
      <c r="AG45" s="22">
        <f t="shared" si="13"/>
        <v>0</v>
      </c>
      <c r="AH45" s="24">
        <f t="shared" si="14"/>
        <v>0</v>
      </c>
      <c r="AI45" s="24">
        <f t="shared" si="15"/>
        <v>0</v>
      </c>
      <c r="AJ45" s="27">
        <f t="shared" si="23"/>
        <v>0</v>
      </c>
      <c r="AK45" s="28">
        <f t="shared" si="21"/>
        <v>83</v>
      </c>
      <c r="AL45" s="27">
        <f t="shared" si="17"/>
        <v>444</v>
      </c>
      <c r="AM45" s="28">
        <f t="shared" si="24"/>
        <v>20551</v>
      </c>
      <c r="AN45" s="27">
        <f t="shared" si="25"/>
        <v>0</v>
      </c>
      <c r="AO45" s="28">
        <f t="shared" si="22"/>
        <v>0</v>
      </c>
    </row>
    <row r="46" spans="1:41" x14ac:dyDescent="0.25">
      <c r="A46" s="3">
        <v>45497</v>
      </c>
      <c r="B46" s="2">
        <v>1</v>
      </c>
      <c r="C46" s="53">
        <v>4</v>
      </c>
      <c r="D46" s="2">
        <v>130</v>
      </c>
      <c r="E46" s="2">
        <v>960</v>
      </c>
      <c r="F46" s="56">
        <v>0</v>
      </c>
      <c r="G46" s="54">
        <v>80</v>
      </c>
      <c r="H46" s="57">
        <v>0</v>
      </c>
      <c r="I46" s="56">
        <v>0</v>
      </c>
      <c r="J46" s="56">
        <v>3</v>
      </c>
      <c r="K46" s="58">
        <v>0</v>
      </c>
      <c r="L46" s="58">
        <v>0</v>
      </c>
      <c r="M46" s="54">
        <v>33</v>
      </c>
      <c r="N46" s="54">
        <v>0</v>
      </c>
      <c r="O46" s="59">
        <v>0</v>
      </c>
      <c r="P46" s="59">
        <v>0</v>
      </c>
      <c r="Q46" s="57">
        <v>0</v>
      </c>
      <c r="R46" s="57">
        <v>0</v>
      </c>
      <c r="S46" s="60">
        <v>0</v>
      </c>
      <c r="T46" s="60">
        <v>0</v>
      </c>
      <c r="U46" s="10">
        <f t="shared" si="1"/>
        <v>0</v>
      </c>
      <c r="V46" s="16">
        <f t="shared" si="2"/>
        <v>320</v>
      </c>
      <c r="W46" s="22">
        <f t="shared" si="3"/>
        <v>0</v>
      </c>
      <c r="X46" s="10">
        <f t="shared" si="4"/>
        <v>0</v>
      </c>
      <c r="Y46" s="10">
        <f t="shared" si="5"/>
        <v>22</v>
      </c>
      <c r="Z46" s="12">
        <f t="shared" si="6"/>
        <v>0</v>
      </c>
      <c r="AA46" s="12">
        <f t="shared" si="7"/>
        <v>0</v>
      </c>
      <c r="AB46" s="16">
        <f t="shared" si="8"/>
        <v>244</v>
      </c>
      <c r="AC46" s="16">
        <f t="shared" si="9"/>
        <v>0</v>
      </c>
      <c r="AD46" s="18">
        <f t="shared" si="10"/>
        <v>0</v>
      </c>
      <c r="AE46" s="18">
        <f t="shared" si="11"/>
        <v>0</v>
      </c>
      <c r="AF46" s="22">
        <f t="shared" si="12"/>
        <v>0</v>
      </c>
      <c r="AG46" s="22">
        <f t="shared" si="13"/>
        <v>0</v>
      </c>
      <c r="AH46" s="24">
        <f t="shared" si="14"/>
        <v>0</v>
      </c>
      <c r="AI46" s="24">
        <f t="shared" si="15"/>
        <v>0</v>
      </c>
      <c r="AJ46" s="27">
        <f t="shared" si="23"/>
        <v>22</v>
      </c>
      <c r="AK46" s="28">
        <f t="shared" si="21"/>
        <v>105</v>
      </c>
      <c r="AL46" s="27">
        <f t="shared" si="17"/>
        <v>564</v>
      </c>
      <c r="AM46" s="28">
        <f t="shared" si="24"/>
        <v>21115</v>
      </c>
      <c r="AN46" s="27">
        <f t="shared" si="25"/>
        <v>0</v>
      </c>
      <c r="AO46" s="28">
        <f t="shared" si="22"/>
        <v>0</v>
      </c>
    </row>
    <row r="47" spans="1:41" x14ac:dyDescent="0.25">
      <c r="A47" s="3">
        <v>45498</v>
      </c>
      <c r="B47" s="2">
        <v>4</v>
      </c>
      <c r="C47" s="53">
        <v>6</v>
      </c>
      <c r="D47" s="2">
        <v>130</v>
      </c>
      <c r="E47" s="2">
        <v>960</v>
      </c>
      <c r="F47" s="56">
        <v>85</v>
      </c>
      <c r="G47" s="54">
        <v>120</v>
      </c>
      <c r="H47" s="57">
        <v>0</v>
      </c>
      <c r="I47" s="56">
        <v>0</v>
      </c>
      <c r="J47" s="56">
        <v>3</v>
      </c>
      <c r="K47" s="58">
        <v>0</v>
      </c>
      <c r="L47" s="58">
        <v>0</v>
      </c>
      <c r="M47" s="54">
        <f>31-1</f>
        <v>30</v>
      </c>
      <c r="N47" s="54">
        <v>0</v>
      </c>
      <c r="O47" s="59">
        <v>0</v>
      </c>
      <c r="P47" s="59">
        <v>0</v>
      </c>
      <c r="Q47" s="57">
        <v>0</v>
      </c>
      <c r="R47" s="57">
        <v>0</v>
      </c>
      <c r="S47" s="60">
        <v>0</v>
      </c>
      <c r="T47" s="60">
        <v>0</v>
      </c>
      <c r="U47" s="10">
        <f t="shared" si="1"/>
        <v>128</v>
      </c>
      <c r="V47" s="16">
        <f t="shared" si="2"/>
        <v>180</v>
      </c>
      <c r="W47" s="22">
        <f t="shared" si="3"/>
        <v>0</v>
      </c>
      <c r="X47" s="10">
        <f t="shared" si="4"/>
        <v>0</v>
      </c>
      <c r="Y47" s="10">
        <f t="shared" si="5"/>
        <v>22</v>
      </c>
      <c r="Z47" s="12">
        <f t="shared" si="6"/>
        <v>0</v>
      </c>
      <c r="AA47" s="12">
        <f t="shared" si="7"/>
        <v>0</v>
      </c>
      <c r="AB47" s="16">
        <f t="shared" si="8"/>
        <v>222</v>
      </c>
      <c r="AC47" s="16">
        <f t="shared" si="9"/>
        <v>0</v>
      </c>
      <c r="AD47" s="18">
        <f t="shared" si="10"/>
        <v>0</v>
      </c>
      <c r="AE47" s="18">
        <f t="shared" si="11"/>
        <v>0</v>
      </c>
      <c r="AF47" s="22">
        <f t="shared" si="12"/>
        <v>0</v>
      </c>
      <c r="AG47" s="22">
        <f t="shared" si="13"/>
        <v>0</v>
      </c>
      <c r="AH47" s="24">
        <f t="shared" si="14"/>
        <v>0</v>
      </c>
      <c r="AI47" s="24">
        <f t="shared" si="15"/>
        <v>0</v>
      </c>
      <c r="AJ47" s="27">
        <f t="shared" si="23"/>
        <v>150</v>
      </c>
      <c r="AK47" s="28">
        <f t="shared" si="21"/>
        <v>255</v>
      </c>
      <c r="AL47" s="27">
        <f t="shared" si="17"/>
        <v>402</v>
      </c>
      <c r="AM47" s="28">
        <f t="shared" si="24"/>
        <v>21517</v>
      </c>
      <c r="AN47" s="27">
        <f t="shared" si="25"/>
        <v>0</v>
      </c>
      <c r="AO47" s="28">
        <f t="shared" si="22"/>
        <v>0</v>
      </c>
    </row>
    <row r="48" spans="1:41" x14ac:dyDescent="0.25">
      <c r="A48" s="3">
        <v>45499</v>
      </c>
      <c r="B48" s="2">
        <v>3</v>
      </c>
      <c r="C48" s="53">
        <v>0</v>
      </c>
      <c r="D48" s="2">
        <v>130</v>
      </c>
      <c r="E48" s="2">
        <v>960</v>
      </c>
      <c r="F48" s="56">
        <v>25</v>
      </c>
      <c r="G48" s="54">
        <v>55</v>
      </c>
      <c r="H48" s="57">
        <v>0</v>
      </c>
      <c r="I48" s="56">
        <v>0</v>
      </c>
      <c r="J48" s="56">
        <v>2</v>
      </c>
      <c r="K48" s="58">
        <v>0</v>
      </c>
      <c r="L48" s="58">
        <v>0</v>
      </c>
      <c r="M48" s="54">
        <f>24</f>
        <v>24</v>
      </c>
      <c r="N48" s="54">
        <v>0</v>
      </c>
      <c r="O48" s="59">
        <v>0</v>
      </c>
      <c r="P48" s="59">
        <v>0</v>
      </c>
      <c r="Q48" s="57">
        <v>0</v>
      </c>
      <c r="R48" s="57">
        <v>0</v>
      </c>
      <c r="S48" s="60">
        <v>0</v>
      </c>
      <c r="T48" s="60">
        <v>0</v>
      </c>
      <c r="U48" s="10">
        <f t="shared" si="1"/>
        <v>0</v>
      </c>
      <c r="V48" s="16">
        <f t="shared" si="2"/>
        <v>0</v>
      </c>
      <c r="W48" s="22">
        <f t="shared" si="3"/>
        <v>0</v>
      </c>
      <c r="X48" s="10">
        <f t="shared" si="4"/>
        <v>0</v>
      </c>
      <c r="Y48" s="10">
        <f t="shared" si="5"/>
        <v>15</v>
      </c>
      <c r="Z48" s="12">
        <f t="shared" si="6"/>
        <v>0</v>
      </c>
      <c r="AA48" s="12">
        <f t="shared" si="7"/>
        <v>0</v>
      </c>
      <c r="AB48" s="16">
        <f t="shared" si="8"/>
        <v>177</v>
      </c>
      <c r="AC48" s="16">
        <f t="shared" si="9"/>
        <v>0</v>
      </c>
      <c r="AD48" s="18">
        <f t="shared" si="10"/>
        <v>0</v>
      </c>
      <c r="AE48" s="18">
        <f t="shared" si="11"/>
        <v>0</v>
      </c>
      <c r="AF48" s="22">
        <f t="shared" si="12"/>
        <v>0</v>
      </c>
      <c r="AG48" s="22">
        <f t="shared" si="13"/>
        <v>0</v>
      </c>
      <c r="AH48" s="24">
        <f t="shared" si="14"/>
        <v>0</v>
      </c>
      <c r="AI48" s="24">
        <f t="shared" si="15"/>
        <v>0</v>
      </c>
      <c r="AJ48" s="27">
        <f t="shared" si="23"/>
        <v>15</v>
      </c>
      <c r="AK48" s="28">
        <f t="shared" si="21"/>
        <v>270</v>
      </c>
      <c r="AL48" s="27">
        <f t="shared" si="17"/>
        <v>177</v>
      </c>
      <c r="AM48" s="28">
        <f t="shared" si="24"/>
        <v>21694</v>
      </c>
      <c r="AN48" s="27">
        <f t="shared" si="25"/>
        <v>0</v>
      </c>
      <c r="AO48" s="28">
        <f t="shared" si="22"/>
        <v>0</v>
      </c>
    </row>
    <row r="49" spans="1:41" x14ac:dyDescent="0.25">
      <c r="A49" s="3">
        <v>45500</v>
      </c>
      <c r="B49" s="2">
        <v>2</v>
      </c>
      <c r="C49" s="53">
        <v>3</v>
      </c>
      <c r="D49" s="2">
        <v>130</v>
      </c>
      <c r="E49" s="2">
        <v>960</v>
      </c>
      <c r="F49" s="56">
        <v>20</v>
      </c>
      <c r="G49" s="54">
        <v>40</v>
      </c>
      <c r="H49" s="57">
        <v>0</v>
      </c>
      <c r="I49" s="56">
        <v>0</v>
      </c>
      <c r="J49" s="56">
        <v>2</v>
      </c>
      <c r="K49" s="58">
        <v>0</v>
      </c>
      <c r="L49" s="58">
        <v>0</v>
      </c>
      <c r="M49" s="54">
        <v>16</v>
      </c>
      <c r="N49" s="54">
        <v>0</v>
      </c>
      <c r="O49" s="59">
        <v>1</v>
      </c>
      <c r="P49" s="59">
        <v>0</v>
      </c>
      <c r="Q49" s="57">
        <v>0</v>
      </c>
      <c r="R49" s="57">
        <v>0</v>
      </c>
      <c r="S49" s="60">
        <v>0</v>
      </c>
      <c r="T49" s="60">
        <v>0</v>
      </c>
      <c r="U49" s="10">
        <f t="shared" si="1"/>
        <v>30</v>
      </c>
      <c r="V49" s="16">
        <f t="shared" si="2"/>
        <v>60</v>
      </c>
      <c r="W49" s="22">
        <f t="shared" si="3"/>
        <v>0</v>
      </c>
      <c r="X49" s="10">
        <f t="shared" si="4"/>
        <v>0</v>
      </c>
      <c r="Y49" s="10">
        <f t="shared" si="5"/>
        <v>15</v>
      </c>
      <c r="Z49" s="12">
        <f t="shared" si="6"/>
        <v>0</v>
      </c>
      <c r="AA49" s="12">
        <f t="shared" si="7"/>
        <v>0</v>
      </c>
      <c r="AB49" s="16">
        <f t="shared" si="8"/>
        <v>118</v>
      </c>
      <c r="AC49" s="16">
        <f t="shared" si="9"/>
        <v>0</v>
      </c>
      <c r="AD49" s="18">
        <f t="shared" si="10"/>
        <v>7</v>
      </c>
      <c r="AE49" s="18">
        <f t="shared" si="11"/>
        <v>0</v>
      </c>
      <c r="AF49" s="22">
        <f t="shared" si="12"/>
        <v>0</v>
      </c>
      <c r="AG49" s="22">
        <f t="shared" si="13"/>
        <v>0</v>
      </c>
      <c r="AH49" s="24">
        <f t="shared" si="14"/>
        <v>0</v>
      </c>
      <c r="AI49" s="24">
        <f t="shared" si="15"/>
        <v>0</v>
      </c>
      <c r="AJ49" s="27">
        <f t="shared" si="23"/>
        <v>45</v>
      </c>
      <c r="AK49" s="28">
        <f t="shared" si="21"/>
        <v>315</v>
      </c>
      <c r="AL49" s="27">
        <f t="shared" si="17"/>
        <v>185</v>
      </c>
      <c r="AM49" s="28">
        <f t="shared" si="24"/>
        <v>21879</v>
      </c>
      <c r="AN49" s="27">
        <f t="shared" si="25"/>
        <v>0</v>
      </c>
      <c r="AO49" s="28">
        <f t="shared" si="22"/>
        <v>0</v>
      </c>
    </row>
    <row r="50" spans="1:41" x14ac:dyDescent="0.25">
      <c r="A50" s="3">
        <v>45501</v>
      </c>
      <c r="B50" s="2">
        <v>3</v>
      </c>
      <c r="C50" s="53">
        <v>4</v>
      </c>
      <c r="D50" s="2">
        <v>130</v>
      </c>
      <c r="E50" s="2">
        <v>960</v>
      </c>
      <c r="F50" s="56">
        <v>85</v>
      </c>
      <c r="G50" s="54">
        <v>10</v>
      </c>
      <c r="H50" s="57">
        <v>0</v>
      </c>
      <c r="I50" s="56">
        <v>1</v>
      </c>
      <c r="J50" s="76">
        <f>17-2</f>
        <v>15</v>
      </c>
      <c r="K50" s="58">
        <v>0</v>
      </c>
      <c r="L50" s="58">
        <v>0</v>
      </c>
      <c r="M50" s="54">
        <f>22-2</f>
        <v>20</v>
      </c>
      <c r="N50" s="54">
        <v>0</v>
      </c>
      <c r="O50" s="59">
        <v>0</v>
      </c>
      <c r="P50" s="59">
        <v>0</v>
      </c>
      <c r="Q50" s="57">
        <v>0</v>
      </c>
      <c r="R50" s="57">
        <v>0</v>
      </c>
      <c r="S50" s="60">
        <v>0</v>
      </c>
      <c r="T50" s="60">
        <v>0</v>
      </c>
      <c r="U50" s="10">
        <f t="shared" si="1"/>
        <v>113</v>
      </c>
      <c r="V50" s="16">
        <f t="shared" si="2"/>
        <v>13</v>
      </c>
      <c r="W50" s="22">
        <f t="shared" si="3"/>
        <v>0</v>
      </c>
      <c r="X50" s="10">
        <f t="shared" si="4"/>
        <v>7</v>
      </c>
      <c r="Y50" s="10">
        <f t="shared" si="5"/>
        <v>111</v>
      </c>
      <c r="Z50" s="12">
        <f t="shared" si="6"/>
        <v>0</v>
      </c>
      <c r="AA50" s="12">
        <f t="shared" si="7"/>
        <v>0</v>
      </c>
      <c r="AB50" s="16">
        <f t="shared" si="8"/>
        <v>148</v>
      </c>
      <c r="AC50" s="16">
        <f t="shared" si="9"/>
        <v>0</v>
      </c>
      <c r="AD50" s="18">
        <f t="shared" si="10"/>
        <v>0</v>
      </c>
      <c r="AE50" s="18">
        <f t="shared" si="11"/>
        <v>0</v>
      </c>
      <c r="AF50" s="22">
        <f t="shared" si="12"/>
        <v>0</v>
      </c>
      <c r="AG50" s="22">
        <f t="shared" si="13"/>
        <v>0</v>
      </c>
      <c r="AH50" s="24">
        <f t="shared" si="14"/>
        <v>0</v>
      </c>
      <c r="AI50" s="24">
        <f t="shared" si="15"/>
        <v>0</v>
      </c>
      <c r="AJ50" s="27">
        <f t="shared" si="23"/>
        <v>231</v>
      </c>
      <c r="AK50" s="28">
        <f t="shared" si="21"/>
        <v>546</v>
      </c>
      <c r="AL50" s="27">
        <f t="shared" si="17"/>
        <v>161</v>
      </c>
      <c r="AM50" s="28">
        <f t="shared" si="24"/>
        <v>22040</v>
      </c>
      <c r="AN50" s="27">
        <f t="shared" si="25"/>
        <v>0</v>
      </c>
      <c r="AO50" s="28">
        <f t="shared" si="22"/>
        <v>0</v>
      </c>
    </row>
    <row r="51" spans="1:41" x14ac:dyDescent="0.25">
      <c r="A51" s="3">
        <v>45502</v>
      </c>
      <c r="B51" s="2">
        <v>3</v>
      </c>
      <c r="C51" s="53">
        <v>5</v>
      </c>
      <c r="D51" s="2">
        <v>130</v>
      </c>
      <c r="E51" s="2">
        <v>960</v>
      </c>
      <c r="F51" s="56">
        <v>3</v>
      </c>
      <c r="G51" s="54">
        <v>2</v>
      </c>
      <c r="H51" s="57">
        <v>0</v>
      </c>
      <c r="I51" s="56">
        <v>0</v>
      </c>
      <c r="J51" s="56">
        <v>7</v>
      </c>
      <c r="K51" s="58">
        <v>0</v>
      </c>
      <c r="L51" s="58">
        <v>1</v>
      </c>
      <c r="M51" s="54">
        <f>9</f>
        <v>9</v>
      </c>
      <c r="N51" s="54">
        <v>0</v>
      </c>
      <c r="O51" s="59">
        <v>0</v>
      </c>
      <c r="P51" s="59">
        <v>0</v>
      </c>
      <c r="Q51" s="57">
        <v>0</v>
      </c>
      <c r="R51" s="57">
        <v>0</v>
      </c>
      <c r="S51" s="60">
        <v>0</v>
      </c>
      <c r="T51" s="60">
        <v>0</v>
      </c>
      <c r="U51" s="10">
        <f t="shared" si="1"/>
        <v>5</v>
      </c>
      <c r="V51" s="16">
        <f t="shared" si="2"/>
        <v>3</v>
      </c>
      <c r="W51" s="22">
        <f t="shared" si="3"/>
        <v>0</v>
      </c>
      <c r="X51" s="10">
        <f t="shared" si="4"/>
        <v>0</v>
      </c>
      <c r="Y51" s="10">
        <f t="shared" si="5"/>
        <v>52</v>
      </c>
      <c r="Z51" s="12">
        <f t="shared" si="6"/>
        <v>0</v>
      </c>
      <c r="AA51" s="12">
        <f t="shared" si="7"/>
        <v>7</v>
      </c>
      <c r="AB51" s="16">
        <f t="shared" si="8"/>
        <v>66</v>
      </c>
      <c r="AC51" s="16">
        <f t="shared" si="9"/>
        <v>0</v>
      </c>
      <c r="AD51" s="18">
        <f t="shared" si="10"/>
        <v>0</v>
      </c>
      <c r="AE51" s="18">
        <f t="shared" si="11"/>
        <v>0</v>
      </c>
      <c r="AF51" s="22">
        <f t="shared" si="12"/>
        <v>0</v>
      </c>
      <c r="AG51" s="22">
        <f t="shared" si="13"/>
        <v>0</v>
      </c>
      <c r="AH51" s="24">
        <f t="shared" si="14"/>
        <v>0</v>
      </c>
      <c r="AI51" s="24">
        <f t="shared" si="15"/>
        <v>0</v>
      </c>
      <c r="AJ51" s="27">
        <f t="shared" si="23"/>
        <v>57</v>
      </c>
      <c r="AK51" s="28">
        <f t="shared" si="21"/>
        <v>603</v>
      </c>
      <c r="AL51" s="27">
        <f t="shared" si="17"/>
        <v>69</v>
      </c>
      <c r="AM51" s="28">
        <f t="shared" si="24"/>
        <v>22109</v>
      </c>
      <c r="AN51" s="27">
        <f t="shared" si="25"/>
        <v>0</v>
      </c>
      <c r="AO51" s="28">
        <f t="shared" si="22"/>
        <v>0</v>
      </c>
    </row>
    <row r="52" spans="1:41" x14ac:dyDescent="0.25">
      <c r="A52" s="3">
        <v>45503</v>
      </c>
      <c r="B52" s="2">
        <v>5</v>
      </c>
      <c r="C52" s="53">
        <v>6</v>
      </c>
      <c r="D52" s="2">
        <v>130</v>
      </c>
      <c r="E52" s="2">
        <v>960</v>
      </c>
      <c r="F52" s="56">
        <v>105</v>
      </c>
      <c r="G52" s="54">
        <v>24</v>
      </c>
      <c r="H52" s="57">
        <v>0</v>
      </c>
      <c r="I52" s="56">
        <v>0</v>
      </c>
      <c r="J52" s="56">
        <f>2-1</f>
        <v>1</v>
      </c>
      <c r="K52" s="58">
        <v>0</v>
      </c>
      <c r="L52" s="58">
        <v>0</v>
      </c>
      <c r="M52" s="54">
        <f>17-1</f>
        <v>16</v>
      </c>
      <c r="N52" s="54">
        <v>0</v>
      </c>
      <c r="O52" s="59">
        <v>1</v>
      </c>
      <c r="P52" s="59">
        <v>0</v>
      </c>
      <c r="Q52" s="57">
        <v>0</v>
      </c>
      <c r="R52" s="57">
        <v>0</v>
      </c>
      <c r="S52" s="60">
        <v>0</v>
      </c>
      <c r="T52" s="60">
        <v>0</v>
      </c>
      <c r="U52" s="10">
        <f t="shared" si="1"/>
        <v>126</v>
      </c>
      <c r="V52" s="16">
        <f t="shared" si="2"/>
        <v>29</v>
      </c>
      <c r="W52" s="22">
        <f t="shared" si="3"/>
        <v>0</v>
      </c>
      <c r="X52" s="10">
        <f t="shared" si="4"/>
        <v>0</v>
      </c>
      <c r="Y52" s="10">
        <f t="shared" si="5"/>
        <v>7</v>
      </c>
      <c r="Z52" s="12">
        <f t="shared" si="6"/>
        <v>0</v>
      </c>
      <c r="AA52" s="12">
        <f t="shared" si="7"/>
        <v>0</v>
      </c>
      <c r="AB52" s="16">
        <f t="shared" si="8"/>
        <v>118</v>
      </c>
      <c r="AC52" s="16">
        <f t="shared" si="9"/>
        <v>0</v>
      </c>
      <c r="AD52" s="18">
        <f t="shared" si="10"/>
        <v>7</v>
      </c>
      <c r="AE52" s="18">
        <f t="shared" si="11"/>
        <v>0</v>
      </c>
      <c r="AF52" s="22">
        <f t="shared" si="12"/>
        <v>0</v>
      </c>
      <c r="AG52" s="22">
        <f t="shared" si="13"/>
        <v>0</v>
      </c>
      <c r="AH52" s="24">
        <f t="shared" si="14"/>
        <v>0</v>
      </c>
      <c r="AI52" s="24">
        <f t="shared" si="15"/>
        <v>0</v>
      </c>
      <c r="AJ52" s="27">
        <f t="shared" si="23"/>
        <v>133</v>
      </c>
      <c r="AK52" s="28">
        <f t="shared" si="21"/>
        <v>736</v>
      </c>
      <c r="AL52" s="27">
        <f t="shared" si="17"/>
        <v>154</v>
      </c>
      <c r="AM52" s="28">
        <f t="shared" si="24"/>
        <v>22263</v>
      </c>
      <c r="AN52" s="27">
        <f t="shared" si="25"/>
        <v>0</v>
      </c>
      <c r="AO52" s="28">
        <f t="shared" si="22"/>
        <v>0</v>
      </c>
    </row>
    <row r="53" spans="1:41" x14ac:dyDescent="0.25">
      <c r="A53" s="3">
        <v>45504</v>
      </c>
      <c r="B53" s="2">
        <v>3</v>
      </c>
      <c r="C53" s="53">
        <v>7</v>
      </c>
      <c r="D53" s="2">
        <v>130</v>
      </c>
      <c r="E53" s="2">
        <v>960</v>
      </c>
      <c r="F53" s="56">
        <v>20</v>
      </c>
      <c r="G53" s="54">
        <v>11</v>
      </c>
      <c r="H53" s="57">
        <v>0</v>
      </c>
      <c r="I53" s="56">
        <v>0</v>
      </c>
      <c r="J53" s="56">
        <v>0</v>
      </c>
      <c r="K53" s="58">
        <v>0</v>
      </c>
      <c r="L53" s="58">
        <v>0</v>
      </c>
      <c r="M53" s="54">
        <f>12</f>
        <v>12</v>
      </c>
      <c r="N53" s="54">
        <v>0</v>
      </c>
      <c r="O53" s="59">
        <v>0</v>
      </c>
      <c r="P53" s="59">
        <v>0</v>
      </c>
      <c r="Q53" s="57">
        <v>0</v>
      </c>
      <c r="R53" s="57">
        <v>0</v>
      </c>
      <c r="S53" s="60">
        <v>0</v>
      </c>
      <c r="T53" s="60">
        <v>0</v>
      </c>
      <c r="U53" s="10">
        <f t="shared" si="1"/>
        <v>47</v>
      </c>
      <c r="V53" s="16">
        <f t="shared" si="2"/>
        <v>26</v>
      </c>
      <c r="W53" s="22">
        <f t="shared" si="3"/>
        <v>0</v>
      </c>
      <c r="X53" s="10">
        <f t="shared" si="4"/>
        <v>0</v>
      </c>
      <c r="Y53" s="10">
        <f t="shared" si="5"/>
        <v>0</v>
      </c>
      <c r="Z53" s="12">
        <f t="shared" si="6"/>
        <v>0</v>
      </c>
      <c r="AA53" s="12">
        <f t="shared" si="7"/>
        <v>0</v>
      </c>
      <c r="AB53" s="16">
        <f t="shared" si="8"/>
        <v>89</v>
      </c>
      <c r="AC53" s="16">
        <f t="shared" si="9"/>
        <v>0</v>
      </c>
      <c r="AD53" s="18">
        <f t="shared" si="10"/>
        <v>0</v>
      </c>
      <c r="AE53" s="18">
        <f t="shared" si="11"/>
        <v>0</v>
      </c>
      <c r="AF53" s="22">
        <f t="shared" si="12"/>
        <v>0</v>
      </c>
      <c r="AG53" s="22">
        <f t="shared" si="13"/>
        <v>0</v>
      </c>
      <c r="AH53" s="24">
        <f t="shared" si="14"/>
        <v>0</v>
      </c>
      <c r="AI53" s="24">
        <f t="shared" si="15"/>
        <v>0</v>
      </c>
      <c r="AJ53" s="27">
        <f t="shared" si="23"/>
        <v>47</v>
      </c>
      <c r="AK53" s="28">
        <f t="shared" si="21"/>
        <v>783</v>
      </c>
      <c r="AL53" s="27">
        <f t="shared" si="17"/>
        <v>115</v>
      </c>
      <c r="AM53" s="28">
        <f t="shared" si="24"/>
        <v>22378</v>
      </c>
      <c r="AN53" s="27">
        <f t="shared" si="25"/>
        <v>0</v>
      </c>
      <c r="AO53" s="28">
        <f t="shared" si="22"/>
        <v>0</v>
      </c>
    </row>
    <row r="54" spans="1:41" x14ac:dyDescent="0.25">
      <c r="A54" s="3">
        <v>45505</v>
      </c>
      <c r="B54" s="2">
        <v>2</v>
      </c>
      <c r="C54" s="53">
        <v>5</v>
      </c>
      <c r="D54" s="53">
        <v>110</v>
      </c>
      <c r="E54" s="2">
        <v>720</v>
      </c>
      <c r="F54" s="56">
        <v>335</v>
      </c>
      <c r="G54" s="54">
        <v>70</v>
      </c>
      <c r="H54" s="57">
        <v>0</v>
      </c>
      <c r="I54" s="56">
        <v>0</v>
      </c>
      <c r="J54" s="56">
        <f>2-1</f>
        <v>1</v>
      </c>
      <c r="K54" s="58">
        <v>0</v>
      </c>
      <c r="L54" s="58">
        <v>0</v>
      </c>
      <c r="M54" s="54">
        <f>6</f>
        <v>6</v>
      </c>
      <c r="N54" s="54">
        <v>0</v>
      </c>
      <c r="O54" s="59">
        <v>0</v>
      </c>
      <c r="P54" s="59">
        <v>0</v>
      </c>
      <c r="Q54" s="57">
        <v>0</v>
      </c>
      <c r="R54" s="57">
        <v>0</v>
      </c>
      <c r="S54" s="60">
        <v>0</v>
      </c>
      <c r="T54" s="60">
        <v>0</v>
      </c>
      <c r="U54" s="10">
        <f t="shared" si="1"/>
        <v>838</v>
      </c>
      <c r="V54" s="16">
        <f t="shared" si="2"/>
        <v>175</v>
      </c>
      <c r="W54" s="22">
        <f t="shared" si="3"/>
        <v>0</v>
      </c>
      <c r="X54" s="10">
        <f t="shared" si="4"/>
        <v>0</v>
      </c>
      <c r="Y54" s="10">
        <f t="shared" si="5"/>
        <v>7</v>
      </c>
      <c r="Z54" s="12">
        <f t="shared" si="6"/>
        <v>0</v>
      </c>
      <c r="AA54" s="12">
        <f t="shared" si="7"/>
        <v>0</v>
      </c>
      <c r="AB54" s="16">
        <f t="shared" si="8"/>
        <v>39</v>
      </c>
      <c r="AC54" s="16">
        <f t="shared" si="9"/>
        <v>0</v>
      </c>
      <c r="AD54" s="18">
        <f t="shared" si="10"/>
        <v>0</v>
      </c>
      <c r="AE54" s="18">
        <f t="shared" si="11"/>
        <v>0</v>
      </c>
      <c r="AF54" s="22">
        <f t="shared" si="12"/>
        <v>0</v>
      </c>
      <c r="AG54" s="22">
        <f t="shared" si="13"/>
        <v>0</v>
      </c>
      <c r="AH54" s="24">
        <f t="shared" si="14"/>
        <v>0</v>
      </c>
      <c r="AI54" s="24">
        <f t="shared" si="15"/>
        <v>0</v>
      </c>
      <c r="AJ54" s="27">
        <f t="shared" si="23"/>
        <v>845</v>
      </c>
      <c r="AK54" s="28">
        <f t="shared" si="21"/>
        <v>1628</v>
      </c>
      <c r="AL54" s="27">
        <f t="shared" si="17"/>
        <v>214</v>
      </c>
      <c r="AM54" s="28">
        <f t="shared" si="24"/>
        <v>22592</v>
      </c>
      <c r="AN54" s="27">
        <f t="shared" si="25"/>
        <v>0</v>
      </c>
      <c r="AO54" s="28">
        <f t="shared" si="22"/>
        <v>0</v>
      </c>
    </row>
    <row r="55" spans="1:41" x14ac:dyDescent="0.25">
      <c r="A55" s="3">
        <v>45506</v>
      </c>
      <c r="B55" s="2">
        <v>3</v>
      </c>
      <c r="C55" s="53">
        <v>4</v>
      </c>
      <c r="D55" s="2">
        <v>110</v>
      </c>
      <c r="E55" s="2">
        <v>720</v>
      </c>
      <c r="F55" s="56">
        <v>185</v>
      </c>
      <c r="G55" s="54">
        <v>40</v>
      </c>
      <c r="H55" s="57">
        <v>0</v>
      </c>
      <c r="I55" s="56">
        <v>1</v>
      </c>
      <c r="J55" s="56">
        <v>2</v>
      </c>
      <c r="K55" s="58">
        <v>0</v>
      </c>
      <c r="L55" s="58">
        <v>0</v>
      </c>
      <c r="M55" s="54">
        <v>5</v>
      </c>
      <c r="N55" s="54">
        <v>0</v>
      </c>
      <c r="O55" s="59">
        <v>0</v>
      </c>
      <c r="P55" s="59">
        <v>0</v>
      </c>
      <c r="Q55" s="57">
        <v>0</v>
      </c>
      <c r="R55" s="57">
        <v>0</v>
      </c>
      <c r="S55" s="60">
        <v>0</v>
      </c>
      <c r="T55" s="60">
        <v>0</v>
      </c>
      <c r="U55" s="10">
        <f t="shared" si="1"/>
        <v>247</v>
      </c>
      <c r="V55" s="16">
        <f t="shared" si="2"/>
        <v>53</v>
      </c>
      <c r="W55" s="22">
        <f t="shared" si="3"/>
        <v>0</v>
      </c>
      <c r="X55" s="10">
        <f t="shared" si="4"/>
        <v>7</v>
      </c>
      <c r="Y55" s="10">
        <f t="shared" si="5"/>
        <v>13</v>
      </c>
      <c r="Z55" s="12">
        <f t="shared" si="6"/>
        <v>0</v>
      </c>
      <c r="AA55" s="12">
        <f t="shared" si="7"/>
        <v>0</v>
      </c>
      <c r="AB55" s="16">
        <f t="shared" si="8"/>
        <v>33</v>
      </c>
      <c r="AC55" s="16">
        <f t="shared" si="9"/>
        <v>0</v>
      </c>
      <c r="AD55" s="18">
        <f t="shared" si="10"/>
        <v>0</v>
      </c>
      <c r="AE55" s="18">
        <f t="shared" si="11"/>
        <v>0</v>
      </c>
      <c r="AF55" s="22">
        <f t="shared" si="12"/>
        <v>0</v>
      </c>
      <c r="AG55" s="22">
        <f t="shared" si="13"/>
        <v>0</v>
      </c>
      <c r="AH55" s="24">
        <f t="shared" si="14"/>
        <v>0</v>
      </c>
      <c r="AI55" s="24">
        <f t="shared" si="15"/>
        <v>0</v>
      </c>
      <c r="AJ55" s="27">
        <f t="shared" si="23"/>
        <v>267</v>
      </c>
      <c r="AK55" s="28">
        <f t="shared" si="21"/>
        <v>1895</v>
      </c>
      <c r="AL55" s="27">
        <f t="shared" si="17"/>
        <v>86</v>
      </c>
      <c r="AM55" s="28">
        <f t="shared" si="24"/>
        <v>22678</v>
      </c>
      <c r="AN55" s="27">
        <f t="shared" si="25"/>
        <v>0</v>
      </c>
      <c r="AO55" s="28">
        <f t="shared" si="22"/>
        <v>0</v>
      </c>
    </row>
    <row r="56" spans="1:41" x14ac:dyDescent="0.25">
      <c r="A56" s="3">
        <v>45507</v>
      </c>
      <c r="B56" s="2">
        <v>3</v>
      </c>
      <c r="C56" s="53">
        <v>3</v>
      </c>
      <c r="D56" s="2">
        <v>110</v>
      </c>
      <c r="E56" s="2">
        <v>720</v>
      </c>
      <c r="F56" s="56">
        <v>65</v>
      </c>
      <c r="G56" s="54">
        <v>10</v>
      </c>
      <c r="H56" s="57">
        <v>0</v>
      </c>
      <c r="I56" s="56">
        <v>3</v>
      </c>
      <c r="J56" s="56">
        <v>23</v>
      </c>
      <c r="K56" s="58">
        <v>0</v>
      </c>
      <c r="L56" s="58">
        <v>0</v>
      </c>
      <c r="M56" s="54">
        <v>6</v>
      </c>
      <c r="N56" s="54">
        <v>0</v>
      </c>
      <c r="O56" s="59">
        <v>1</v>
      </c>
      <c r="P56" s="59">
        <v>0</v>
      </c>
      <c r="Q56" s="57">
        <v>0</v>
      </c>
      <c r="R56" s="57">
        <v>0</v>
      </c>
      <c r="S56" s="60">
        <v>0</v>
      </c>
      <c r="T56" s="60">
        <v>0</v>
      </c>
      <c r="U56" s="10">
        <f t="shared" si="1"/>
        <v>65</v>
      </c>
      <c r="V56" s="16">
        <f t="shared" si="2"/>
        <v>10</v>
      </c>
      <c r="W56" s="22">
        <f t="shared" si="3"/>
        <v>0</v>
      </c>
      <c r="X56" s="10">
        <f t="shared" si="4"/>
        <v>20</v>
      </c>
      <c r="Y56" s="10">
        <f t="shared" si="5"/>
        <v>151</v>
      </c>
      <c r="Z56" s="12">
        <f t="shared" si="6"/>
        <v>0</v>
      </c>
      <c r="AA56" s="12">
        <f t="shared" si="7"/>
        <v>0</v>
      </c>
      <c r="AB56" s="16">
        <f t="shared" si="8"/>
        <v>39</v>
      </c>
      <c r="AC56" s="16">
        <f t="shared" si="9"/>
        <v>0</v>
      </c>
      <c r="AD56" s="18">
        <f t="shared" si="10"/>
        <v>7</v>
      </c>
      <c r="AE56" s="18">
        <f t="shared" si="11"/>
        <v>0</v>
      </c>
      <c r="AF56" s="22">
        <f t="shared" si="12"/>
        <v>0</v>
      </c>
      <c r="AG56" s="22">
        <f t="shared" si="13"/>
        <v>0</v>
      </c>
      <c r="AH56" s="24">
        <f t="shared" si="14"/>
        <v>0</v>
      </c>
      <c r="AI56" s="24">
        <f t="shared" si="15"/>
        <v>0</v>
      </c>
      <c r="AJ56" s="27">
        <f t="shared" si="23"/>
        <v>236</v>
      </c>
      <c r="AK56" s="28">
        <f t="shared" si="21"/>
        <v>2131</v>
      </c>
      <c r="AL56" s="27">
        <f t="shared" si="17"/>
        <v>56</v>
      </c>
      <c r="AM56" s="28">
        <f t="shared" si="24"/>
        <v>22734</v>
      </c>
      <c r="AN56" s="27">
        <f t="shared" si="25"/>
        <v>0</v>
      </c>
      <c r="AO56" s="28">
        <f t="shared" si="22"/>
        <v>0</v>
      </c>
    </row>
    <row r="57" spans="1:41" x14ac:dyDescent="0.25">
      <c r="A57" s="3">
        <v>45508</v>
      </c>
      <c r="B57" s="2">
        <v>6</v>
      </c>
      <c r="C57" s="53">
        <v>7</v>
      </c>
      <c r="D57" s="2">
        <v>110</v>
      </c>
      <c r="E57" s="2">
        <v>720</v>
      </c>
      <c r="F57" s="56">
        <v>123</v>
      </c>
      <c r="G57" s="54">
        <v>27</v>
      </c>
      <c r="H57" s="57">
        <v>0</v>
      </c>
      <c r="I57" s="56">
        <v>0</v>
      </c>
      <c r="J57" s="56">
        <f>19</f>
        <v>19</v>
      </c>
      <c r="K57" s="58">
        <v>0</v>
      </c>
      <c r="L57" s="58">
        <v>1</v>
      </c>
      <c r="M57" s="54">
        <f>13-1</f>
        <v>12</v>
      </c>
      <c r="N57" s="54">
        <v>0</v>
      </c>
      <c r="O57" s="59">
        <v>0</v>
      </c>
      <c r="P57" s="59">
        <v>0</v>
      </c>
      <c r="Q57" s="57">
        <v>0</v>
      </c>
      <c r="R57" s="57">
        <v>0</v>
      </c>
      <c r="S57" s="60">
        <v>0</v>
      </c>
      <c r="T57" s="60">
        <v>0</v>
      </c>
      <c r="U57" s="10">
        <f t="shared" si="1"/>
        <v>144</v>
      </c>
      <c r="V57" s="16">
        <f t="shared" si="2"/>
        <v>32</v>
      </c>
      <c r="W57" s="22">
        <f t="shared" si="3"/>
        <v>0</v>
      </c>
      <c r="X57" s="10">
        <f t="shared" si="4"/>
        <v>0</v>
      </c>
      <c r="Y57" s="10">
        <f t="shared" si="5"/>
        <v>124</v>
      </c>
      <c r="Z57" s="12">
        <f t="shared" si="6"/>
        <v>0</v>
      </c>
      <c r="AA57" s="12">
        <f t="shared" si="7"/>
        <v>7</v>
      </c>
      <c r="AB57" s="16">
        <f t="shared" si="8"/>
        <v>79</v>
      </c>
      <c r="AC57" s="16">
        <f t="shared" si="9"/>
        <v>0</v>
      </c>
      <c r="AD57" s="18">
        <f t="shared" si="10"/>
        <v>0</v>
      </c>
      <c r="AE57" s="18">
        <f t="shared" si="11"/>
        <v>0</v>
      </c>
      <c r="AF57" s="22">
        <f t="shared" si="12"/>
        <v>0</v>
      </c>
      <c r="AG57" s="22">
        <f t="shared" si="13"/>
        <v>0</v>
      </c>
      <c r="AH57" s="24">
        <f t="shared" si="14"/>
        <v>0</v>
      </c>
      <c r="AI57" s="24">
        <f t="shared" si="15"/>
        <v>0</v>
      </c>
      <c r="AJ57" s="27">
        <f t="shared" si="23"/>
        <v>268</v>
      </c>
      <c r="AK57" s="28">
        <f t="shared" si="21"/>
        <v>2399</v>
      </c>
      <c r="AL57" s="27">
        <f t="shared" si="17"/>
        <v>111</v>
      </c>
      <c r="AM57" s="28">
        <f t="shared" si="24"/>
        <v>22845</v>
      </c>
      <c r="AN57" s="27">
        <f t="shared" si="25"/>
        <v>0</v>
      </c>
      <c r="AO57" s="28">
        <f t="shared" si="22"/>
        <v>0</v>
      </c>
    </row>
    <row r="58" spans="1:41" x14ac:dyDescent="0.25">
      <c r="A58" s="3">
        <v>45509</v>
      </c>
      <c r="B58" s="2">
        <v>3</v>
      </c>
      <c r="C58" s="53">
        <v>8</v>
      </c>
      <c r="D58" s="2">
        <v>110</v>
      </c>
      <c r="E58" s="2">
        <v>720</v>
      </c>
      <c r="F58" s="56">
        <v>103</v>
      </c>
      <c r="G58" s="54">
        <v>1</v>
      </c>
      <c r="H58" s="57">
        <v>0</v>
      </c>
      <c r="I58" s="56">
        <v>0</v>
      </c>
      <c r="J58" s="56">
        <v>3</v>
      </c>
      <c r="K58" s="58">
        <v>0</v>
      </c>
      <c r="L58" s="58">
        <v>0</v>
      </c>
      <c r="M58" s="54">
        <v>4</v>
      </c>
      <c r="N58" s="54">
        <v>0</v>
      </c>
      <c r="O58" s="59">
        <v>0</v>
      </c>
      <c r="P58" s="59">
        <v>0</v>
      </c>
      <c r="Q58" s="57">
        <v>0</v>
      </c>
      <c r="R58" s="57">
        <v>0</v>
      </c>
      <c r="S58" s="60">
        <v>0</v>
      </c>
      <c r="T58" s="60">
        <v>0</v>
      </c>
      <c r="U58" s="10">
        <f t="shared" si="1"/>
        <v>275</v>
      </c>
      <c r="V58" s="16">
        <f t="shared" si="2"/>
        <v>3</v>
      </c>
      <c r="W58" s="22">
        <f t="shared" si="3"/>
        <v>0</v>
      </c>
      <c r="X58" s="10">
        <f t="shared" si="4"/>
        <v>0</v>
      </c>
      <c r="Y58" s="10">
        <f t="shared" si="5"/>
        <v>20</v>
      </c>
      <c r="Z58" s="12">
        <f t="shared" si="6"/>
        <v>0</v>
      </c>
      <c r="AA58" s="12">
        <f t="shared" si="7"/>
        <v>0</v>
      </c>
      <c r="AB58" s="16">
        <f t="shared" si="8"/>
        <v>26</v>
      </c>
      <c r="AC58" s="16">
        <f t="shared" si="9"/>
        <v>0</v>
      </c>
      <c r="AD58" s="18">
        <f t="shared" si="10"/>
        <v>0</v>
      </c>
      <c r="AE58" s="18">
        <f t="shared" si="11"/>
        <v>0</v>
      </c>
      <c r="AF58" s="22">
        <f t="shared" si="12"/>
        <v>0</v>
      </c>
      <c r="AG58" s="22">
        <f t="shared" si="13"/>
        <v>0</v>
      </c>
      <c r="AH58" s="24">
        <f t="shared" si="14"/>
        <v>0</v>
      </c>
      <c r="AI58" s="24">
        <f t="shared" si="15"/>
        <v>0</v>
      </c>
      <c r="AJ58" s="27">
        <f t="shared" si="23"/>
        <v>295</v>
      </c>
      <c r="AK58" s="28">
        <f t="shared" si="21"/>
        <v>2694</v>
      </c>
      <c r="AL58" s="27">
        <f t="shared" si="17"/>
        <v>29</v>
      </c>
      <c r="AM58" s="28">
        <f t="shared" si="24"/>
        <v>22874</v>
      </c>
      <c r="AN58" s="27">
        <f t="shared" si="25"/>
        <v>0</v>
      </c>
      <c r="AO58" s="28">
        <f t="shared" si="22"/>
        <v>0</v>
      </c>
    </row>
    <row r="59" spans="1:41" x14ac:dyDescent="0.25">
      <c r="A59" s="3">
        <v>45510</v>
      </c>
      <c r="B59" s="2">
        <v>4</v>
      </c>
      <c r="C59" s="53">
        <v>8</v>
      </c>
      <c r="D59" s="2">
        <v>110</v>
      </c>
      <c r="E59" s="2">
        <v>720</v>
      </c>
      <c r="F59" s="56">
        <v>290</v>
      </c>
      <c r="G59" s="54">
        <v>65</v>
      </c>
      <c r="H59" s="57">
        <v>0</v>
      </c>
      <c r="I59" s="56">
        <v>0</v>
      </c>
      <c r="J59" s="56">
        <v>10</v>
      </c>
      <c r="K59" s="58">
        <v>0</v>
      </c>
      <c r="L59" s="58">
        <v>0</v>
      </c>
      <c r="M59" s="54">
        <v>2</v>
      </c>
      <c r="N59" s="54">
        <v>0</v>
      </c>
      <c r="O59" s="59">
        <v>0</v>
      </c>
      <c r="P59" s="59">
        <v>0</v>
      </c>
      <c r="Q59" s="57">
        <v>0</v>
      </c>
      <c r="R59" s="57">
        <v>0</v>
      </c>
      <c r="S59" s="60">
        <v>0</v>
      </c>
      <c r="T59" s="60">
        <v>0</v>
      </c>
      <c r="U59" s="10">
        <f t="shared" si="1"/>
        <v>580</v>
      </c>
      <c r="V59" s="16">
        <f t="shared" si="2"/>
        <v>130</v>
      </c>
      <c r="W59" s="22">
        <f t="shared" si="3"/>
        <v>0</v>
      </c>
      <c r="X59" s="10">
        <f t="shared" si="4"/>
        <v>0</v>
      </c>
      <c r="Y59" s="10">
        <f t="shared" si="5"/>
        <v>65</v>
      </c>
      <c r="Z59" s="12">
        <f t="shared" si="6"/>
        <v>0</v>
      </c>
      <c r="AA59" s="12">
        <f t="shared" si="7"/>
        <v>0</v>
      </c>
      <c r="AB59" s="16">
        <f t="shared" si="8"/>
        <v>13</v>
      </c>
      <c r="AC59" s="16">
        <f t="shared" si="9"/>
        <v>0</v>
      </c>
      <c r="AD59" s="18">
        <f t="shared" si="10"/>
        <v>0</v>
      </c>
      <c r="AE59" s="18">
        <f t="shared" si="11"/>
        <v>0</v>
      </c>
      <c r="AF59" s="22">
        <f t="shared" si="12"/>
        <v>0</v>
      </c>
      <c r="AG59" s="22">
        <f t="shared" si="13"/>
        <v>0</v>
      </c>
      <c r="AH59" s="24">
        <f t="shared" si="14"/>
        <v>0</v>
      </c>
      <c r="AI59" s="24">
        <f t="shared" si="15"/>
        <v>0</v>
      </c>
      <c r="AJ59" s="27">
        <f t="shared" si="23"/>
        <v>645</v>
      </c>
      <c r="AK59" s="28">
        <f t="shared" si="21"/>
        <v>3339</v>
      </c>
      <c r="AL59" s="27">
        <f t="shared" si="17"/>
        <v>143</v>
      </c>
      <c r="AM59" s="28">
        <f t="shared" si="24"/>
        <v>23017</v>
      </c>
      <c r="AN59" s="27">
        <f t="shared" si="25"/>
        <v>0</v>
      </c>
      <c r="AO59" s="28">
        <f t="shared" si="22"/>
        <v>0</v>
      </c>
    </row>
    <row r="60" spans="1:41" x14ac:dyDescent="0.25">
      <c r="A60" s="3">
        <v>45511</v>
      </c>
      <c r="B60" s="2">
        <v>4</v>
      </c>
      <c r="C60" s="53">
        <v>9</v>
      </c>
      <c r="D60" s="2">
        <v>110</v>
      </c>
      <c r="E60" s="2">
        <v>720</v>
      </c>
      <c r="F60" s="56">
        <v>103</v>
      </c>
      <c r="G60" s="54">
        <v>1</v>
      </c>
      <c r="H60" s="57">
        <v>0</v>
      </c>
      <c r="I60" s="56">
        <v>0</v>
      </c>
      <c r="J60" s="56">
        <v>3</v>
      </c>
      <c r="K60" s="58">
        <v>0</v>
      </c>
      <c r="L60" s="58">
        <v>0</v>
      </c>
      <c r="M60" s="54">
        <v>2</v>
      </c>
      <c r="N60" s="54">
        <v>0</v>
      </c>
      <c r="O60" s="59">
        <v>0</v>
      </c>
      <c r="P60" s="59">
        <v>0</v>
      </c>
      <c r="Q60" s="57">
        <v>0</v>
      </c>
      <c r="R60" s="57">
        <v>0</v>
      </c>
      <c r="S60" s="60">
        <v>0</v>
      </c>
      <c r="T60" s="60">
        <v>0</v>
      </c>
      <c r="U60" s="10">
        <f t="shared" si="1"/>
        <v>232</v>
      </c>
      <c r="V60" s="16">
        <f t="shared" si="2"/>
        <v>2</v>
      </c>
      <c r="W60" s="22">
        <f t="shared" si="3"/>
        <v>0</v>
      </c>
      <c r="X60" s="10">
        <f t="shared" si="4"/>
        <v>0</v>
      </c>
      <c r="Y60" s="10">
        <f t="shared" si="5"/>
        <v>20</v>
      </c>
      <c r="Z60" s="12">
        <f t="shared" si="6"/>
        <v>0</v>
      </c>
      <c r="AA60" s="12">
        <f t="shared" si="7"/>
        <v>0</v>
      </c>
      <c r="AB60" s="16">
        <f t="shared" si="8"/>
        <v>13</v>
      </c>
      <c r="AC60" s="16">
        <f t="shared" si="9"/>
        <v>0</v>
      </c>
      <c r="AD60" s="18">
        <f t="shared" si="10"/>
        <v>0</v>
      </c>
      <c r="AE60" s="18">
        <f t="shared" si="11"/>
        <v>0</v>
      </c>
      <c r="AF60" s="22">
        <f t="shared" si="12"/>
        <v>0</v>
      </c>
      <c r="AG60" s="22">
        <f t="shared" si="13"/>
        <v>0</v>
      </c>
      <c r="AH60" s="24">
        <f t="shared" si="14"/>
        <v>0</v>
      </c>
      <c r="AI60" s="24">
        <f t="shared" si="15"/>
        <v>0</v>
      </c>
      <c r="AJ60" s="27">
        <f t="shared" si="23"/>
        <v>252</v>
      </c>
      <c r="AK60" s="28">
        <f t="shared" si="21"/>
        <v>3591</v>
      </c>
      <c r="AL60" s="27">
        <f t="shared" si="17"/>
        <v>15</v>
      </c>
      <c r="AM60" s="28">
        <f t="shared" si="24"/>
        <v>23032</v>
      </c>
      <c r="AN60" s="27">
        <f t="shared" si="25"/>
        <v>0</v>
      </c>
      <c r="AO60" s="28">
        <f t="shared" si="22"/>
        <v>0</v>
      </c>
    </row>
    <row r="61" spans="1:41" x14ac:dyDescent="0.25">
      <c r="A61" s="3">
        <v>45512</v>
      </c>
      <c r="B61" s="2">
        <v>3</v>
      </c>
      <c r="C61" s="53">
        <v>6</v>
      </c>
      <c r="D61" s="2">
        <v>110</v>
      </c>
      <c r="E61" s="2">
        <v>720</v>
      </c>
      <c r="F61" s="56">
        <v>15</v>
      </c>
      <c r="G61" s="54">
        <v>0</v>
      </c>
      <c r="H61" s="57">
        <v>0</v>
      </c>
      <c r="I61" s="56">
        <v>0</v>
      </c>
      <c r="J61" s="56">
        <v>8</v>
      </c>
      <c r="K61" s="58">
        <v>0</v>
      </c>
      <c r="L61" s="58">
        <v>1</v>
      </c>
      <c r="M61" s="54">
        <v>3</v>
      </c>
      <c r="N61" s="54">
        <v>0</v>
      </c>
      <c r="O61" s="59">
        <v>0</v>
      </c>
      <c r="P61" s="59">
        <v>0</v>
      </c>
      <c r="Q61" s="57">
        <v>0</v>
      </c>
      <c r="R61" s="57">
        <v>0</v>
      </c>
      <c r="S61" s="60">
        <v>0</v>
      </c>
      <c r="T61" s="60">
        <v>0</v>
      </c>
      <c r="U61" s="10">
        <f t="shared" si="1"/>
        <v>30</v>
      </c>
      <c r="V61" s="16">
        <f t="shared" si="2"/>
        <v>0</v>
      </c>
      <c r="W61" s="22">
        <f t="shared" si="3"/>
        <v>0</v>
      </c>
      <c r="X61" s="10">
        <f t="shared" si="4"/>
        <v>0</v>
      </c>
      <c r="Y61" s="10">
        <f t="shared" si="5"/>
        <v>52</v>
      </c>
      <c r="Z61" s="12">
        <f t="shared" si="6"/>
        <v>0</v>
      </c>
      <c r="AA61" s="12">
        <f t="shared" si="7"/>
        <v>7</v>
      </c>
      <c r="AB61" s="16">
        <f t="shared" si="8"/>
        <v>20</v>
      </c>
      <c r="AC61" s="16">
        <f t="shared" si="9"/>
        <v>0</v>
      </c>
      <c r="AD61" s="18">
        <f t="shared" si="10"/>
        <v>0</v>
      </c>
      <c r="AE61" s="18">
        <f t="shared" si="11"/>
        <v>0</v>
      </c>
      <c r="AF61" s="22">
        <f t="shared" si="12"/>
        <v>0</v>
      </c>
      <c r="AG61" s="22">
        <f t="shared" si="13"/>
        <v>0</v>
      </c>
      <c r="AH61" s="24">
        <f t="shared" si="14"/>
        <v>0</v>
      </c>
      <c r="AI61" s="24">
        <f t="shared" si="15"/>
        <v>0</v>
      </c>
      <c r="AJ61" s="27">
        <f t="shared" si="23"/>
        <v>82</v>
      </c>
      <c r="AK61" s="28">
        <f t="shared" si="21"/>
        <v>3673</v>
      </c>
      <c r="AL61" s="27">
        <f t="shared" si="17"/>
        <v>20</v>
      </c>
      <c r="AM61" s="28">
        <f t="shared" si="24"/>
        <v>23052</v>
      </c>
      <c r="AN61" s="27">
        <f t="shared" si="25"/>
        <v>0</v>
      </c>
      <c r="AO61" s="28">
        <f t="shared" si="22"/>
        <v>0</v>
      </c>
    </row>
    <row r="62" spans="1:41" x14ac:dyDescent="0.25">
      <c r="A62" s="3">
        <v>45513</v>
      </c>
      <c r="B62" s="53">
        <v>4</v>
      </c>
      <c r="C62" s="53">
        <v>5</v>
      </c>
      <c r="D62" s="2">
        <v>110</v>
      </c>
      <c r="E62" s="2">
        <v>720</v>
      </c>
      <c r="F62" s="56">
        <v>10</v>
      </c>
      <c r="G62" s="54">
        <v>0</v>
      </c>
      <c r="H62" s="57">
        <v>0</v>
      </c>
      <c r="I62" s="56">
        <v>4</v>
      </c>
      <c r="J62" s="56">
        <v>10</v>
      </c>
      <c r="K62" s="58">
        <v>0</v>
      </c>
      <c r="L62" s="58">
        <v>0</v>
      </c>
      <c r="M62" s="54">
        <v>0</v>
      </c>
      <c r="N62" s="54">
        <v>0</v>
      </c>
      <c r="O62" s="59">
        <v>0</v>
      </c>
      <c r="P62" s="59">
        <v>0</v>
      </c>
      <c r="Q62" s="57">
        <v>0</v>
      </c>
      <c r="R62" s="57">
        <v>0</v>
      </c>
      <c r="S62" s="60">
        <v>0</v>
      </c>
      <c r="T62" s="60">
        <v>0</v>
      </c>
      <c r="U62" s="10">
        <f t="shared" si="1"/>
        <v>13</v>
      </c>
      <c r="V62" s="16">
        <f t="shared" si="2"/>
        <v>0</v>
      </c>
      <c r="W62" s="22">
        <f t="shared" si="3"/>
        <v>0</v>
      </c>
      <c r="X62" s="10">
        <f t="shared" si="4"/>
        <v>26</v>
      </c>
      <c r="Y62" s="10">
        <f t="shared" si="5"/>
        <v>65</v>
      </c>
      <c r="Z62" s="12">
        <f t="shared" si="6"/>
        <v>0</v>
      </c>
      <c r="AA62" s="12">
        <f t="shared" si="7"/>
        <v>0</v>
      </c>
      <c r="AB62" s="16">
        <f t="shared" si="8"/>
        <v>0</v>
      </c>
      <c r="AC62" s="16">
        <f t="shared" si="9"/>
        <v>0</v>
      </c>
      <c r="AD62" s="18">
        <f t="shared" si="10"/>
        <v>0</v>
      </c>
      <c r="AE62" s="18">
        <f t="shared" si="11"/>
        <v>0</v>
      </c>
      <c r="AF62" s="22">
        <f t="shared" si="12"/>
        <v>0</v>
      </c>
      <c r="AG62" s="22">
        <f t="shared" si="13"/>
        <v>0</v>
      </c>
      <c r="AH62" s="24">
        <f t="shared" si="14"/>
        <v>0</v>
      </c>
      <c r="AI62" s="24">
        <f t="shared" si="15"/>
        <v>0</v>
      </c>
      <c r="AJ62" s="27">
        <f t="shared" si="23"/>
        <v>104</v>
      </c>
      <c r="AK62" s="28">
        <f t="shared" si="21"/>
        <v>3777</v>
      </c>
      <c r="AL62" s="27">
        <f t="shared" si="17"/>
        <v>0</v>
      </c>
      <c r="AM62" s="28">
        <f t="shared" si="24"/>
        <v>23052</v>
      </c>
      <c r="AN62" s="27">
        <f t="shared" si="25"/>
        <v>0</v>
      </c>
      <c r="AO62" s="28">
        <f t="shared" si="22"/>
        <v>0</v>
      </c>
    </row>
    <row r="63" spans="1:41" x14ac:dyDescent="0.25">
      <c r="A63" s="3">
        <v>45514</v>
      </c>
      <c r="B63" s="53">
        <v>1</v>
      </c>
      <c r="C63" s="53">
        <v>5</v>
      </c>
      <c r="D63" s="2">
        <v>110</v>
      </c>
      <c r="E63" s="2">
        <v>720</v>
      </c>
      <c r="F63" s="56">
        <v>50</v>
      </c>
      <c r="G63" s="54">
        <v>0</v>
      </c>
      <c r="H63" s="57">
        <v>0</v>
      </c>
      <c r="I63" s="56">
        <v>2</v>
      </c>
      <c r="J63" s="56">
        <v>51</v>
      </c>
      <c r="K63" s="58">
        <v>0</v>
      </c>
      <c r="L63" s="58">
        <v>0</v>
      </c>
      <c r="M63" s="54">
        <v>5</v>
      </c>
      <c r="N63" s="54">
        <v>0</v>
      </c>
      <c r="O63" s="59">
        <v>0</v>
      </c>
      <c r="P63" s="59">
        <v>0</v>
      </c>
      <c r="Q63" s="57">
        <v>0</v>
      </c>
      <c r="R63" s="57">
        <v>0</v>
      </c>
      <c r="S63" s="60">
        <v>0</v>
      </c>
      <c r="T63" s="60">
        <v>0</v>
      </c>
      <c r="U63" s="10">
        <f t="shared" si="1"/>
        <v>250</v>
      </c>
      <c r="V63" s="16">
        <f t="shared" si="2"/>
        <v>0</v>
      </c>
      <c r="W63" s="22">
        <f t="shared" si="3"/>
        <v>0</v>
      </c>
      <c r="X63" s="10">
        <f t="shared" si="4"/>
        <v>13</v>
      </c>
      <c r="Y63" s="10">
        <f t="shared" si="5"/>
        <v>334</v>
      </c>
      <c r="Z63" s="12">
        <f t="shared" si="6"/>
        <v>0</v>
      </c>
      <c r="AA63" s="12">
        <f t="shared" si="7"/>
        <v>0</v>
      </c>
      <c r="AB63" s="16">
        <f t="shared" si="8"/>
        <v>33</v>
      </c>
      <c r="AC63" s="16">
        <f t="shared" si="9"/>
        <v>0</v>
      </c>
      <c r="AD63" s="18">
        <f t="shared" si="10"/>
        <v>0</v>
      </c>
      <c r="AE63" s="18">
        <f t="shared" si="11"/>
        <v>0</v>
      </c>
      <c r="AF63" s="22">
        <f t="shared" si="12"/>
        <v>0</v>
      </c>
      <c r="AG63" s="22">
        <f t="shared" si="13"/>
        <v>0</v>
      </c>
      <c r="AH63" s="24">
        <f t="shared" si="14"/>
        <v>0</v>
      </c>
      <c r="AI63" s="24">
        <f t="shared" si="15"/>
        <v>0</v>
      </c>
      <c r="AJ63" s="27">
        <f t="shared" si="23"/>
        <v>597</v>
      </c>
      <c r="AK63" s="28">
        <f t="shared" si="21"/>
        <v>4374</v>
      </c>
      <c r="AL63" s="27">
        <f t="shared" si="17"/>
        <v>33</v>
      </c>
      <c r="AM63" s="28">
        <f t="shared" si="24"/>
        <v>23085</v>
      </c>
      <c r="AN63" s="27">
        <f t="shared" si="25"/>
        <v>0</v>
      </c>
      <c r="AO63" s="28">
        <f t="shared" si="22"/>
        <v>0</v>
      </c>
    </row>
    <row r="64" spans="1:41" x14ac:dyDescent="0.25">
      <c r="A64" s="3">
        <v>45515</v>
      </c>
      <c r="B64" s="53">
        <v>3</v>
      </c>
      <c r="C64" s="53">
        <v>6</v>
      </c>
      <c r="D64" s="2">
        <v>110</v>
      </c>
      <c r="E64" s="2">
        <v>720</v>
      </c>
      <c r="F64" s="56">
        <v>310</v>
      </c>
      <c r="G64" s="54">
        <v>1</v>
      </c>
      <c r="H64" s="57">
        <v>0</v>
      </c>
      <c r="I64" s="56">
        <v>2</v>
      </c>
      <c r="J64" s="56">
        <f>58-12</f>
        <v>46</v>
      </c>
      <c r="K64" s="58">
        <v>1</v>
      </c>
      <c r="L64" s="58">
        <v>7</v>
      </c>
      <c r="M64" s="54">
        <v>4</v>
      </c>
      <c r="N64" s="54">
        <v>0</v>
      </c>
      <c r="O64" s="59">
        <v>0</v>
      </c>
      <c r="P64" s="59">
        <v>0</v>
      </c>
      <c r="Q64" s="57">
        <v>0</v>
      </c>
      <c r="R64" s="57">
        <v>0</v>
      </c>
      <c r="S64" s="60">
        <v>0</v>
      </c>
      <c r="T64" s="60">
        <v>0</v>
      </c>
      <c r="U64" s="10">
        <f t="shared" si="1"/>
        <v>620</v>
      </c>
      <c r="V64" s="16">
        <f t="shared" si="2"/>
        <v>2</v>
      </c>
      <c r="W64" s="22">
        <f t="shared" si="3"/>
        <v>0</v>
      </c>
      <c r="X64" s="10">
        <f t="shared" si="4"/>
        <v>13</v>
      </c>
      <c r="Y64" s="10">
        <f t="shared" si="5"/>
        <v>301</v>
      </c>
      <c r="Z64" s="12">
        <f t="shared" si="6"/>
        <v>7</v>
      </c>
      <c r="AA64" s="12">
        <f t="shared" si="7"/>
        <v>46</v>
      </c>
      <c r="AB64" s="16">
        <f t="shared" si="8"/>
        <v>26</v>
      </c>
      <c r="AC64" s="16">
        <f t="shared" si="9"/>
        <v>0</v>
      </c>
      <c r="AD64" s="18">
        <f t="shared" si="10"/>
        <v>0</v>
      </c>
      <c r="AE64" s="18">
        <f t="shared" si="11"/>
        <v>0</v>
      </c>
      <c r="AF64" s="22">
        <f t="shared" si="12"/>
        <v>0</v>
      </c>
      <c r="AG64" s="22">
        <f t="shared" si="13"/>
        <v>0</v>
      </c>
      <c r="AH64" s="24">
        <f t="shared" si="14"/>
        <v>0</v>
      </c>
      <c r="AI64" s="24">
        <f t="shared" si="15"/>
        <v>0</v>
      </c>
      <c r="AJ64" s="27">
        <f t="shared" si="23"/>
        <v>934</v>
      </c>
      <c r="AK64" s="28">
        <f t="shared" si="21"/>
        <v>5308</v>
      </c>
      <c r="AL64" s="27">
        <f t="shared" si="17"/>
        <v>28</v>
      </c>
      <c r="AM64" s="28">
        <f t="shared" si="24"/>
        <v>23113</v>
      </c>
      <c r="AN64" s="27">
        <f t="shared" si="25"/>
        <v>0</v>
      </c>
      <c r="AO64" s="28">
        <f t="shared" si="22"/>
        <v>0</v>
      </c>
    </row>
    <row r="65" spans="1:42" x14ac:dyDescent="0.25">
      <c r="A65" s="3">
        <v>45516</v>
      </c>
      <c r="B65" s="53">
        <v>3</v>
      </c>
      <c r="C65" s="53">
        <v>4</v>
      </c>
      <c r="D65" s="2">
        <v>110</v>
      </c>
      <c r="E65" s="2">
        <v>720</v>
      </c>
      <c r="F65" s="56">
        <v>285</v>
      </c>
      <c r="G65" s="54">
        <v>1</v>
      </c>
      <c r="H65" s="57">
        <v>0</v>
      </c>
      <c r="I65" s="56">
        <v>6</v>
      </c>
      <c r="J65" s="56">
        <f>51-3</f>
        <v>48</v>
      </c>
      <c r="K65" s="58">
        <v>0</v>
      </c>
      <c r="L65" s="58">
        <v>10</v>
      </c>
      <c r="M65" s="54">
        <v>1</v>
      </c>
      <c r="N65" s="54">
        <v>0</v>
      </c>
      <c r="O65" s="59">
        <v>0</v>
      </c>
      <c r="P65" s="59">
        <v>0</v>
      </c>
      <c r="Q65" s="57">
        <v>0</v>
      </c>
      <c r="R65" s="57">
        <v>0</v>
      </c>
      <c r="S65" s="60">
        <v>0</v>
      </c>
      <c r="T65" s="60">
        <v>0</v>
      </c>
      <c r="U65" s="10">
        <f t="shared" si="1"/>
        <v>380</v>
      </c>
      <c r="V65" s="16">
        <f t="shared" si="2"/>
        <v>1</v>
      </c>
      <c r="W65" s="22">
        <f t="shared" si="3"/>
        <v>0</v>
      </c>
      <c r="X65" s="10">
        <f t="shared" si="4"/>
        <v>39</v>
      </c>
      <c r="Y65" s="10">
        <f t="shared" si="5"/>
        <v>314</v>
      </c>
      <c r="Z65" s="12">
        <f t="shared" si="6"/>
        <v>0</v>
      </c>
      <c r="AA65" s="12">
        <f t="shared" si="7"/>
        <v>65</v>
      </c>
      <c r="AB65" s="16">
        <f t="shared" si="8"/>
        <v>7</v>
      </c>
      <c r="AC65" s="16">
        <f t="shared" si="9"/>
        <v>0</v>
      </c>
      <c r="AD65" s="18">
        <f t="shared" si="10"/>
        <v>0</v>
      </c>
      <c r="AE65" s="18">
        <f t="shared" si="11"/>
        <v>0</v>
      </c>
      <c r="AF65" s="22">
        <f t="shared" si="12"/>
        <v>0</v>
      </c>
      <c r="AG65" s="22">
        <f t="shared" si="13"/>
        <v>0</v>
      </c>
      <c r="AH65" s="24">
        <f t="shared" si="14"/>
        <v>0</v>
      </c>
      <c r="AI65" s="24">
        <f t="shared" si="15"/>
        <v>0</v>
      </c>
      <c r="AJ65" s="27">
        <f t="shared" si="23"/>
        <v>733</v>
      </c>
      <c r="AK65" s="28">
        <f t="shared" si="21"/>
        <v>6041</v>
      </c>
      <c r="AL65" s="27">
        <f t="shared" si="17"/>
        <v>8</v>
      </c>
      <c r="AM65" s="28">
        <f t="shared" si="24"/>
        <v>23121</v>
      </c>
      <c r="AN65" s="27">
        <f t="shared" si="25"/>
        <v>0</v>
      </c>
      <c r="AO65" s="28">
        <f t="shared" si="22"/>
        <v>0</v>
      </c>
    </row>
    <row r="66" spans="1:42" x14ac:dyDescent="0.25">
      <c r="A66" s="3">
        <v>45517</v>
      </c>
      <c r="B66" s="53">
        <v>3</v>
      </c>
      <c r="C66" s="53">
        <v>7</v>
      </c>
      <c r="D66" s="2">
        <v>110</v>
      </c>
      <c r="E66" s="2">
        <v>720</v>
      </c>
      <c r="F66" s="56">
        <v>90</v>
      </c>
      <c r="G66" s="54">
        <v>0</v>
      </c>
      <c r="H66" s="57">
        <v>0</v>
      </c>
      <c r="I66" s="56">
        <v>0</v>
      </c>
      <c r="J66" s="56">
        <v>27</v>
      </c>
      <c r="K66" s="58">
        <v>0</v>
      </c>
      <c r="L66" s="58">
        <v>1</v>
      </c>
      <c r="M66" s="54">
        <v>3</v>
      </c>
      <c r="N66" s="54">
        <v>0</v>
      </c>
      <c r="O66" s="59">
        <v>0</v>
      </c>
      <c r="P66" s="59">
        <v>0</v>
      </c>
      <c r="Q66" s="57">
        <v>0</v>
      </c>
      <c r="R66" s="57">
        <v>0</v>
      </c>
      <c r="S66" s="60">
        <v>0</v>
      </c>
      <c r="T66" s="60">
        <v>0</v>
      </c>
      <c r="U66" s="10">
        <f>ROUND(IFERROR(($F66/$B66)*$C66,0),0)</f>
        <v>210</v>
      </c>
      <c r="V66" s="16">
        <f t="shared" si="2"/>
        <v>0</v>
      </c>
      <c r="W66" s="22">
        <f t="shared" si="3"/>
        <v>0</v>
      </c>
      <c r="X66" s="10">
        <f t="shared" si="4"/>
        <v>0</v>
      </c>
      <c r="Y66" s="10">
        <f t="shared" si="5"/>
        <v>177</v>
      </c>
      <c r="Z66" s="12">
        <f t="shared" si="6"/>
        <v>0</v>
      </c>
      <c r="AA66" s="12">
        <f t="shared" si="7"/>
        <v>7</v>
      </c>
      <c r="AB66" s="16">
        <f t="shared" si="8"/>
        <v>20</v>
      </c>
      <c r="AC66" s="16">
        <f t="shared" si="9"/>
        <v>0</v>
      </c>
      <c r="AD66" s="18">
        <f t="shared" si="10"/>
        <v>0</v>
      </c>
      <c r="AE66" s="18">
        <f t="shared" si="11"/>
        <v>0</v>
      </c>
      <c r="AF66" s="22">
        <f t="shared" si="12"/>
        <v>0</v>
      </c>
      <c r="AG66" s="22">
        <f t="shared" si="13"/>
        <v>0</v>
      </c>
      <c r="AH66" s="24">
        <f t="shared" si="14"/>
        <v>0</v>
      </c>
      <c r="AI66" s="24">
        <f t="shared" si="15"/>
        <v>0</v>
      </c>
      <c r="AJ66" s="27">
        <f t="shared" si="23"/>
        <v>387</v>
      </c>
      <c r="AK66" s="28">
        <f t="shared" si="21"/>
        <v>6428</v>
      </c>
      <c r="AL66" s="27">
        <f t="shared" si="17"/>
        <v>20</v>
      </c>
      <c r="AM66" s="28">
        <f t="shared" si="24"/>
        <v>23141</v>
      </c>
      <c r="AN66" s="27">
        <f t="shared" si="25"/>
        <v>0</v>
      </c>
      <c r="AO66" s="28">
        <f t="shared" si="22"/>
        <v>0</v>
      </c>
    </row>
    <row r="67" spans="1:42" x14ac:dyDescent="0.25">
      <c r="A67" s="3">
        <v>45518</v>
      </c>
      <c r="B67" s="53">
        <v>4</v>
      </c>
      <c r="C67" s="53">
        <v>6</v>
      </c>
      <c r="D67" s="2">
        <v>110</v>
      </c>
      <c r="E67" s="2">
        <v>720</v>
      </c>
      <c r="F67" s="56">
        <v>75</v>
      </c>
      <c r="G67" s="54">
        <v>0</v>
      </c>
      <c r="H67" s="57">
        <v>0</v>
      </c>
      <c r="I67" s="56">
        <v>4</v>
      </c>
      <c r="J67" s="56">
        <v>52</v>
      </c>
      <c r="K67" s="58">
        <v>0</v>
      </c>
      <c r="L67" s="58">
        <v>2</v>
      </c>
      <c r="M67" s="54">
        <v>0</v>
      </c>
      <c r="N67" s="54">
        <v>0</v>
      </c>
      <c r="O67" s="59">
        <v>0</v>
      </c>
      <c r="P67" s="59">
        <v>0</v>
      </c>
      <c r="Q67" s="57">
        <v>0</v>
      </c>
      <c r="R67" s="57">
        <v>0</v>
      </c>
      <c r="S67" s="60">
        <v>0</v>
      </c>
      <c r="T67" s="60">
        <v>0</v>
      </c>
      <c r="U67" s="10">
        <f t="shared" si="1"/>
        <v>113</v>
      </c>
      <c r="V67" s="16">
        <f t="shared" si="2"/>
        <v>0</v>
      </c>
      <c r="W67" s="22">
        <f t="shared" si="3"/>
        <v>0</v>
      </c>
      <c r="X67" s="10">
        <f t="shared" si="4"/>
        <v>26</v>
      </c>
      <c r="Y67" s="10">
        <f t="shared" si="5"/>
        <v>340</v>
      </c>
      <c r="Z67" s="12">
        <f t="shared" si="6"/>
        <v>0</v>
      </c>
      <c r="AA67" s="12">
        <f t="shared" si="7"/>
        <v>13</v>
      </c>
      <c r="AB67" s="16">
        <f t="shared" si="8"/>
        <v>0</v>
      </c>
      <c r="AC67" s="16">
        <f t="shared" si="9"/>
        <v>0</v>
      </c>
      <c r="AD67" s="18">
        <f t="shared" si="10"/>
        <v>0</v>
      </c>
      <c r="AE67" s="18">
        <f t="shared" si="11"/>
        <v>0</v>
      </c>
      <c r="AF67" s="22">
        <f t="shared" si="12"/>
        <v>0</v>
      </c>
      <c r="AG67" s="22">
        <f t="shared" si="13"/>
        <v>0</v>
      </c>
      <c r="AH67" s="24">
        <f t="shared" si="14"/>
        <v>0</v>
      </c>
      <c r="AI67" s="24">
        <f t="shared" si="15"/>
        <v>0</v>
      </c>
      <c r="AJ67" s="27">
        <f t="shared" si="23"/>
        <v>479</v>
      </c>
      <c r="AK67" s="28">
        <f t="shared" si="21"/>
        <v>6907</v>
      </c>
      <c r="AL67" s="27">
        <f t="shared" si="17"/>
        <v>0</v>
      </c>
      <c r="AM67" s="28">
        <f t="shared" si="24"/>
        <v>23141</v>
      </c>
      <c r="AN67" s="27">
        <f t="shared" si="25"/>
        <v>0</v>
      </c>
      <c r="AO67" s="28">
        <f t="shared" si="22"/>
        <v>0</v>
      </c>
    </row>
    <row r="68" spans="1:42" x14ac:dyDescent="0.25">
      <c r="A68" s="3">
        <v>45519</v>
      </c>
      <c r="B68" s="53">
        <v>4</v>
      </c>
      <c r="C68" s="53">
        <v>5</v>
      </c>
      <c r="D68" s="2">
        <v>110</v>
      </c>
      <c r="E68" s="2">
        <v>720</v>
      </c>
      <c r="F68" s="56">
        <v>675</v>
      </c>
      <c r="G68" s="54">
        <v>0</v>
      </c>
      <c r="H68" s="57">
        <v>0</v>
      </c>
      <c r="I68" s="56">
        <v>5</v>
      </c>
      <c r="J68" s="56">
        <f>53-5</f>
        <v>48</v>
      </c>
      <c r="K68" s="58">
        <v>0</v>
      </c>
      <c r="L68" s="58">
        <v>0</v>
      </c>
      <c r="M68" s="54">
        <v>0</v>
      </c>
      <c r="N68" s="54">
        <v>0</v>
      </c>
      <c r="O68" s="59">
        <v>0</v>
      </c>
      <c r="P68" s="59">
        <v>0</v>
      </c>
      <c r="Q68" s="57">
        <v>0</v>
      </c>
      <c r="R68" s="57">
        <v>0</v>
      </c>
      <c r="S68" s="60">
        <v>0</v>
      </c>
      <c r="T68" s="60">
        <v>0</v>
      </c>
      <c r="U68" s="10">
        <f t="shared" si="1"/>
        <v>844</v>
      </c>
      <c r="V68" s="16">
        <f t="shared" si="2"/>
        <v>0</v>
      </c>
      <c r="W68" s="22">
        <f t="shared" si="3"/>
        <v>0</v>
      </c>
      <c r="X68" s="10">
        <f t="shared" si="4"/>
        <v>33</v>
      </c>
      <c r="Y68" s="10">
        <f t="shared" si="5"/>
        <v>314</v>
      </c>
      <c r="Z68" s="12">
        <f t="shared" si="6"/>
        <v>0</v>
      </c>
      <c r="AA68" s="12">
        <f t="shared" si="7"/>
        <v>0</v>
      </c>
      <c r="AB68" s="16">
        <f t="shared" si="8"/>
        <v>0</v>
      </c>
      <c r="AC68" s="16">
        <f t="shared" si="9"/>
        <v>0</v>
      </c>
      <c r="AD68" s="18">
        <f t="shared" si="10"/>
        <v>0</v>
      </c>
      <c r="AE68" s="18">
        <f t="shared" si="11"/>
        <v>0</v>
      </c>
      <c r="AF68" s="22">
        <f t="shared" si="12"/>
        <v>0</v>
      </c>
      <c r="AG68" s="22">
        <f t="shared" si="13"/>
        <v>0</v>
      </c>
      <c r="AH68" s="24">
        <f t="shared" si="14"/>
        <v>0</v>
      </c>
      <c r="AI68" s="24">
        <f t="shared" si="15"/>
        <v>0</v>
      </c>
      <c r="AJ68" s="27">
        <f t="shared" si="23"/>
        <v>1191</v>
      </c>
      <c r="AK68" s="28">
        <f t="shared" si="21"/>
        <v>8098</v>
      </c>
      <c r="AL68" s="27">
        <f t="shared" si="17"/>
        <v>0</v>
      </c>
      <c r="AM68" s="28">
        <f t="shared" si="24"/>
        <v>23141</v>
      </c>
      <c r="AN68" s="27">
        <f t="shared" ref="AN68:AN74" si="26">W68+AF68+AG68</f>
        <v>0</v>
      </c>
      <c r="AO68" s="28">
        <f t="shared" si="22"/>
        <v>0</v>
      </c>
    </row>
    <row r="69" spans="1:42" x14ac:dyDescent="0.25">
      <c r="A69" s="3">
        <v>45520</v>
      </c>
      <c r="B69" s="53">
        <v>3</v>
      </c>
      <c r="C69" s="53">
        <v>8</v>
      </c>
      <c r="D69" s="2">
        <v>110</v>
      </c>
      <c r="E69" s="2">
        <v>720</v>
      </c>
      <c r="F69" s="56">
        <v>230</v>
      </c>
      <c r="G69" s="54">
        <v>0</v>
      </c>
      <c r="H69" s="57">
        <v>0</v>
      </c>
      <c r="I69" s="56">
        <f>7-1</f>
        <v>6</v>
      </c>
      <c r="J69" s="56">
        <f>22</f>
        <v>22</v>
      </c>
      <c r="K69" s="58">
        <v>0</v>
      </c>
      <c r="L69" s="58">
        <v>2</v>
      </c>
      <c r="M69" s="54">
        <v>-1</v>
      </c>
      <c r="N69" s="54">
        <v>0</v>
      </c>
      <c r="O69" s="59">
        <v>0</v>
      </c>
      <c r="P69" s="59">
        <v>0</v>
      </c>
      <c r="Q69" s="57">
        <v>0</v>
      </c>
      <c r="R69" s="57">
        <v>0</v>
      </c>
      <c r="S69" s="60">
        <v>0</v>
      </c>
      <c r="T69" s="60">
        <v>0</v>
      </c>
      <c r="U69" s="10">
        <f t="shared" ref="U69:U116" si="27">ROUND(IFERROR(($F69/$B69)*$C69,0),0)</f>
        <v>613</v>
      </c>
      <c r="V69" s="16">
        <f t="shared" ref="V69:V116" si="28">ROUND(IFERROR(($G69/$B69)*$C69,),0)</f>
        <v>0</v>
      </c>
      <c r="W69" s="22">
        <f t="shared" ref="W69:W116" si="29">ROUND(IFERROR(($H69/$B69)*$C69,),0)</f>
        <v>0</v>
      </c>
      <c r="X69" s="10">
        <f t="shared" ref="X69:X116" si="30">ROUND(IFERROR(($I69/$D69)*$E69,),0)</f>
        <v>39</v>
      </c>
      <c r="Y69" s="10">
        <f t="shared" ref="Y69:Y116" si="31">ROUND(IFERROR(($J69/$D69)*$E69,),0)</f>
        <v>144</v>
      </c>
      <c r="Z69" s="12">
        <f t="shared" ref="Z69:Z116" si="32">ROUND(IFERROR(($K69/$D69)*$E69,),0)</f>
        <v>0</v>
      </c>
      <c r="AA69" s="12">
        <f t="shared" ref="AA69:AA116" si="33">ROUND(IFERROR(($L69/$D69)*$E69,),0)</f>
        <v>13</v>
      </c>
      <c r="AB69" s="16">
        <f t="shared" ref="AB69:AB116" si="34">ROUND(IFERROR(($M69/$D69)*$E69,),0)</f>
        <v>-7</v>
      </c>
      <c r="AC69" s="16">
        <f t="shared" ref="AC69:AC116" si="35">ROUND(IFERROR(($N69/$D69)*$E69,),0)</f>
        <v>0</v>
      </c>
      <c r="AD69" s="18">
        <f t="shared" ref="AD69:AD116" si="36">ROUND(IFERROR(($O69/$D69)*$E69,),0)</f>
        <v>0</v>
      </c>
      <c r="AE69" s="18">
        <f t="shared" ref="AE69:AE116" si="37">ROUND(IFERROR(($P69/$D69)*$E69,),0)</f>
        <v>0</v>
      </c>
      <c r="AF69" s="22">
        <f t="shared" ref="AF69:AF116" si="38">ROUND(IFERROR(($Q69/$D69)*$E69,),0)</f>
        <v>0</v>
      </c>
      <c r="AG69" s="22">
        <f t="shared" ref="AG69:AG116" si="39">ROUND(IFERROR(($R69/$D69)*$E69,),0)</f>
        <v>0</v>
      </c>
      <c r="AH69" s="24">
        <f t="shared" ref="AH69:AH116" si="40">ROUND(IFERROR(($S69/$D69)*$E69,),0)</f>
        <v>0</v>
      </c>
      <c r="AI69" s="24">
        <f t="shared" ref="AI69:AI116" si="41">ROUND(IFERROR(($T69/$D69)*$E69,),0)</f>
        <v>0</v>
      </c>
      <c r="AJ69" s="27">
        <f t="shared" si="23"/>
        <v>796</v>
      </c>
      <c r="AK69" s="28">
        <f t="shared" si="21"/>
        <v>8894</v>
      </c>
      <c r="AL69" s="27">
        <f t="shared" ref="AL69:AL116" si="42">V69+AB69+AD69+AC69+AE69</f>
        <v>-7</v>
      </c>
      <c r="AM69" s="28">
        <f t="shared" si="24"/>
        <v>23134</v>
      </c>
      <c r="AN69" s="27">
        <f t="shared" si="26"/>
        <v>0</v>
      </c>
      <c r="AO69" s="28">
        <f t="shared" si="22"/>
        <v>0</v>
      </c>
    </row>
    <row r="70" spans="1:42" x14ac:dyDescent="0.25">
      <c r="A70" s="3">
        <v>45521</v>
      </c>
      <c r="B70" s="53">
        <v>2</v>
      </c>
      <c r="C70" s="53">
        <v>3</v>
      </c>
      <c r="D70" s="2">
        <v>110</v>
      </c>
      <c r="E70" s="2">
        <v>720</v>
      </c>
      <c r="F70" s="56">
        <v>140</v>
      </c>
      <c r="G70" s="54">
        <v>0</v>
      </c>
      <c r="H70" s="57">
        <v>0</v>
      </c>
      <c r="I70" s="56">
        <v>1</v>
      </c>
      <c r="J70" s="56">
        <f>23</f>
        <v>23</v>
      </c>
      <c r="K70" s="58">
        <v>0</v>
      </c>
      <c r="L70" s="58">
        <v>0</v>
      </c>
      <c r="M70" s="54">
        <v>2</v>
      </c>
      <c r="N70" s="54">
        <v>0</v>
      </c>
      <c r="O70" s="59">
        <v>0</v>
      </c>
      <c r="P70" s="59">
        <v>0</v>
      </c>
      <c r="Q70" s="57">
        <v>0</v>
      </c>
      <c r="R70" s="57">
        <v>0</v>
      </c>
      <c r="S70" s="60">
        <v>0</v>
      </c>
      <c r="T70" s="60">
        <v>0</v>
      </c>
      <c r="U70" s="10">
        <f t="shared" si="27"/>
        <v>210</v>
      </c>
      <c r="V70" s="16">
        <f t="shared" si="28"/>
        <v>0</v>
      </c>
      <c r="W70" s="22">
        <f t="shared" si="29"/>
        <v>0</v>
      </c>
      <c r="X70" s="10">
        <f t="shared" si="30"/>
        <v>7</v>
      </c>
      <c r="Y70" s="10">
        <f t="shared" si="31"/>
        <v>151</v>
      </c>
      <c r="Z70" s="12">
        <f t="shared" si="32"/>
        <v>0</v>
      </c>
      <c r="AA70" s="12">
        <f t="shared" si="33"/>
        <v>0</v>
      </c>
      <c r="AB70" s="16">
        <f t="shared" si="34"/>
        <v>13</v>
      </c>
      <c r="AC70" s="16">
        <f t="shared" si="35"/>
        <v>0</v>
      </c>
      <c r="AD70" s="18">
        <f t="shared" si="36"/>
        <v>0</v>
      </c>
      <c r="AE70" s="18">
        <f t="shared" si="37"/>
        <v>0</v>
      </c>
      <c r="AF70" s="22">
        <f t="shared" si="38"/>
        <v>0</v>
      </c>
      <c r="AG70" s="22">
        <f t="shared" si="39"/>
        <v>0</v>
      </c>
      <c r="AH70" s="24">
        <f t="shared" si="40"/>
        <v>0</v>
      </c>
      <c r="AI70" s="24">
        <f t="shared" si="41"/>
        <v>0</v>
      </c>
      <c r="AJ70" s="27">
        <f t="shared" si="23"/>
        <v>368</v>
      </c>
      <c r="AK70" s="28">
        <f t="shared" si="21"/>
        <v>9262</v>
      </c>
      <c r="AL70" s="27">
        <f t="shared" si="42"/>
        <v>13</v>
      </c>
      <c r="AM70" s="28">
        <f t="shared" ref="AM70:AM116" si="43">AL70+AM69</f>
        <v>23147</v>
      </c>
      <c r="AN70" s="27">
        <f t="shared" si="26"/>
        <v>0</v>
      </c>
      <c r="AO70" s="28">
        <f t="shared" ref="AO70:AO116" si="44">AN70+AO69</f>
        <v>0</v>
      </c>
    </row>
    <row r="71" spans="1:42" x14ac:dyDescent="0.25">
      <c r="A71" s="3">
        <v>45522</v>
      </c>
      <c r="B71" s="53">
        <v>3</v>
      </c>
      <c r="C71" s="53">
        <v>4</v>
      </c>
      <c r="D71" s="2">
        <v>110</v>
      </c>
      <c r="E71" s="2">
        <v>720</v>
      </c>
      <c r="F71" s="56">
        <v>175</v>
      </c>
      <c r="G71" s="54">
        <v>0</v>
      </c>
      <c r="H71" s="57">
        <v>0</v>
      </c>
      <c r="I71" s="56">
        <v>1</v>
      </c>
      <c r="J71" s="56">
        <v>9</v>
      </c>
      <c r="K71" s="58">
        <v>0</v>
      </c>
      <c r="L71" s="58">
        <v>0</v>
      </c>
      <c r="M71" s="54">
        <v>1</v>
      </c>
      <c r="N71" s="54">
        <v>0</v>
      </c>
      <c r="O71" s="59">
        <v>0</v>
      </c>
      <c r="P71" s="59">
        <v>0</v>
      </c>
      <c r="Q71" s="57">
        <v>0</v>
      </c>
      <c r="R71" s="57">
        <v>0</v>
      </c>
      <c r="S71" s="60">
        <v>0</v>
      </c>
      <c r="T71" s="60">
        <v>0</v>
      </c>
      <c r="U71" s="10">
        <f t="shared" si="27"/>
        <v>233</v>
      </c>
      <c r="V71" s="16">
        <f t="shared" si="28"/>
        <v>0</v>
      </c>
      <c r="W71" s="22">
        <f t="shared" si="29"/>
        <v>0</v>
      </c>
      <c r="X71" s="10">
        <f t="shared" si="30"/>
        <v>7</v>
      </c>
      <c r="Y71" s="10">
        <f t="shared" si="31"/>
        <v>59</v>
      </c>
      <c r="Z71" s="12">
        <f t="shared" si="32"/>
        <v>0</v>
      </c>
      <c r="AA71" s="12">
        <f t="shared" si="33"/>
        <v>0</v>
      </c>
      <c r="AB71" s="16">
        <f t="shared" si="34"/>
        <v>7</v>
      </c>
      <c r="AC71" s="16">
        <f t="shared" si="35"/>
        <v>0</v>
      </c>
      <c r="AD71" s="18">
        <f t="shared" si="36"/>
        <v>0</v>
      </c>
      <c r="AE71" s="18">
        <f t="shared" si="37"/>
        <v>0</v>
      </c>
      <c r="AF71" s="22">
        <f t="shared" si="38"/>
        <v>0</v>
      </c>
      <c r="AG71" s="22">
        <f t="shared" si="39"/>
        <v>0</v>
      </c>
      <c r="AH71" s="24">
        <f t="shared" si="40"/>
        <v>0</v>
      </c>
      <c r="AI71" s="24">
        <f t="shared" si="41"/>
        <v>0</v>
      </c>
      <c r="AJ71" s="27">
        <f t="shared" si="23"/>
        <v>299</v>
      </c>
      <c r="AK71" s="28">
        <f t="shared" si="21"/>
        <v>9561</v>
      </c>
      <c r="AL71" s="27">
        <f t="shared" si="42"/>
        <v>7</v>
      </c>
      <c r="AM71" s="28">
        <f t="shared" si="43"/>
        <v>23154</v>
      </c>
      <c r="AN71" s="27">
        <f t="shared" si="26"/>
        <v>0</v>
      </c>
      <c r="AO71" s="28">
        <f t="shared" si="44"/>
        <v>0</v>
      </c>
    </row>
    <row r="72" spans="1:42" x14ac:dyDescent="0.25">
      <c r="A72" s="3">
        <v>45523</v>
      </c>
      <c r="B72" s="53">
        <v>3</v>
      </c>
      <c r="C72" s="53">
        <v>7</v>
      </c>
      <c r="D72" s="2">
        <v>110</v>
      </c>
      <c r="E72" s="2">
        <v>720</v>
      </c>
      <c r="F72" s="56">
        <v>200</v>
      </c>
      <c r="G72" s="54">
        <v>0</v>
      </c>
      <c r="H72" s="57">
        <v>0</v>
      </c>
      <c r="I72" s="56">
        <v>2</v>
      </c>
      <c r="J72" s="56">
        <f>101-43</f>
        <v>58</v>
      </c>
      <c r="K72" s="58">
        <v>0</v>
      </c>
      <c r="L72" s="58">
        <v>2</v>
      </c>
      <c r="M72" s="54">
        <v>0</v>
      </c>
      <c r="N72" s="54">
        <v>0</v>
      </c>
      <c r="O72" s="59">
        <v>0</v>
      </c>
      <c r="P72" s="59">
        <v>0</v>
      </c>
      <c r="Q72" s="57">
        <v>0</v>
      </c>
      <c r="R72" s="57">
        <v>0</v>
      </c>
      <c r="S72" s="60">
        <v>0</v>
      </c>
      <c r="T72" s="60">
        <v>0</v>
      </c>
      <c r="U72" s="10">
        <f t="shared" si="27"/>
        <v>467</v>
      </c>
      <c r="V72" s="16">
        <f t="shared" si="28"/>
        <v>0</v>
      </c>
      <c r="W72" s="22">
        <f t="shared" si="29"/>
        <v>0</v>
      </c>
      <c r="X72" s="10">
        <f t="shared" si="30"/>
        <v>13</v>
      </c>
      <c r="Y72" s="10">
        <f t="shared" si="31"/>
        <v>380</v>
      </c>
      <c r="Z72" s="12">
        <f t="shared" si="32"/>
        <v>0</v>
      </c>
      <c r="AA72" s="12">
        <f t="shared" si="33"/>
        <v>13</v>
      </c>
      <c r="AB72" s="16">
        <f t="shared" si="34"/>
        <v>0</v>
      </c>
      <c r="AC72" s="16">
        <f t="shared" si="35"/>
        <v>0</v>
      </c>
      <c r="AD72" s="18">
        <f t="shared" si="36"/>
        <v>0</v>
      </c>
      <c r="AE72" s="18">
        <f t="shared" si="37"/>
        <v>0</v>
      </c>
      <c r="AF72" s="22">
        <f t="shared" si="38"/>
        <v>0</v>
      </c>
      <c r="AG72" s="22">
        <f t="shared" si="39"/>
        <v>0</v>
      </c>
      <c r="AH72" s="24">
        <f t="shared" si="40"/>
        <v>0</v>
      </c>
      <c r="AI72" s="24">
        <f t="shared" si="41"/>
        <v>0</v>
      </c>
      <c r="AJ72" s="27">
        <f t="shared" si="23"/>
        <v>860</v>
      </c>
      <c r="AK72" s="28">
        <f t="shared" si="21"/>
        <v>10421</v>
      </c>
      <c r="AL72" s="27">
        <f t="shared" si="42"/>
        <v>0</v>
      </c>
      <c r="AM72" s="28">
        <f t="shared" si="43"/>
        <v>23154</v>
      </c>
      <c r="AN72" s="27">
        <f t="shared" si="26"/>
        <v>0</v>
      </c>
      <c r="AO72" s="28">
        <f t="shared" si="44"/>
        <v>0</v>
      </c>
    </row>
    <row r="73" spans="1:42" x14ac:dyDescent="0.25">
      <c r="A73" s="3">
        <v>45524</v>
      </c>
      <c r="B73" s="53">
        <v>1</v>
      </c>
      <c r="C73" s="53">
        <v>5</v>
      </c>
      <c r="D73" s="2">
        <v>110</v>
      </c>
      <c r="E73" s="2">
        <v>720</v>
      </c>
      <c r="F73" s="56">
        <v>40</v>
      </c>
      <c r="G73" s="54">
        <v>0</v>
      </c>
      <c r="H73" s="57">
        <v>0</v>
      </c>
      <c r="I73" s="56">
        <v>2</v>
      </c>
      <c r="J73" s="56">
        <f>82-61</f>
        <v>21</v>
      </c>
      <c r="K73" s="58">
        <v>0</v>
      </c>
      <c r="L73" s="58">
        <f>6-3</f>
        <v>3</v>
      </c>
      <c r="M73" s="54">
        <v>1</v>
      </c>
      <c r="N73" s="54">
        <v>0</v>
      </c>
      <c r="O73" s="59">
        <v>0</v>
      </c>
      <c r="P73" s="59">
        <v>0</v>
      </c>
      <c r="Q73" s="57">
        <v>0</v>
      </c>
      <c r="R73" s="57">
        <v>0</v>
      </c>
      <c r="S73" s="60">
        <v>0</v>
      </c>
      <c r="T73" s="60">
        <v>0</v>
      </c>
      <c r="U73" s="10">
        <f t="shared" si="27"/>
        <v>200</v>
      </c>
      <c r="V73" s="16">
        <f t="shared" si="28"/>
        <v>0</v>
      </c>
      <c r="W73" s="22">
        <f t="shared" si="29"/>
        <v>0</v>
      </c>
      <c r="X73" s="10">
        <f t="shared" si="30"/>
        <v>13</v>
      </c>
      <c r="Y73" s="10">
        <f t="shared" si="31"/>
        <v>137</v>
      </c>
      <c r="Z73" s="12">
        <f t="shared" si="32"/>
        <v>0</v>
      </c>
      <c r="AA73" s="12">
        <f t="shared" si="33"/>
        <v>20</v>
      </c>
      <c r="AB73" s="16">
        <f t="shared" si="34"/>
        <v>7</v>
      </c>
      <c r="AC73" s="16">
        <f t="shared" si="35"/>
        <v>0</v>
      </c>
      <c r="AD73" s="18">
        <f t="shared" si="36"/>
        <v>0</v>
      </c>
      <c r="AE73" s="18">
        <f t="shared" si="37"/>
        <v>0</v>
      </c>
      <c r="AF73" s="22">
        <f t="shared" si="38"/>
        <v>0</v>
      </c>
      <c r="AG73" s="22">
        <f t="shared" si="39"/>
        <v>0</v>
      </c>
      <c r="AH73" s="24">
        <f t="shared" si="40"/>
        <v>0</v>
      </c>
      <c r="AI73" s="24">
        <f t="shared" si="41"/>
        <v>0</v>
      </c>
      <c r="AJ73" s="27">
        <f t="shared" si="23"/>
        <v>350</v>
      </c>
      <c r="AK73" s="28">
        <f t="shared" ref="AK73:AK116" si="45">AJ73+AK72</f>
        <v>10771</v>
      </c>
      <c r="AL73" s="27">
        <f t="shared" si="42"/>
        <v>7</v>
      </c>
      <c r="AM73" s="28">
        <f t="shared" si="43"/>
        <v>23161</v>
      </c>
      <c r="AN73" s="27">
        <f t="shared" si="26"/>
        <v>0</v>
      </c>
      <c r="AO73" s="28">
        <f t="shared" si="44"/>
        <v>0</v>
      </c>
    </row>
    <row r="74" spans="1:42" x14ac:dyDescent="0.25">
      <c r="A74" s="3">
        <v>45525</v>
      </c>
      <c r="B74" s="53">
        <v>4</v>
      </c>
      <c r="C74" s="53">
        <v>6</v>
      </c>
      <c r="D74" s="2">
        <v>110</v>
      </c>
      <c r="E74" s="2">
        <v>720</v>
      </c>
      <c r="F74" s="56">
        <v>180</v>
      </c>
      <c r="G74" s="54">
        <v>0</v>
      </c>
      <c r="H74" s="57">
        <v>0</v>
      </c>
      <c r="I74" s="56">
        <v>0</v>
      </c>
      <c r="J74" s="56">
        <f>104-45</f>
        <v>59</v>
      </c>
      <c r="K74" s="58">
        <v>0</v>
      </c>
      <c r="L74" s="58">
        <v>1</v>
      </c>
      <c r="M74" s="54">
        <v>1</v>
      </c>
      <c r="N74" s="54">
        <v>0</v>
      </c>
      <c r="O74" s="59">
        <v>0</v>
      </c>
      <c r="P74" s="59">
        <v>0</v>
      </c>
      <c r="Q74" s="57">
        <v>0</v>
      </c>
      <c r="R74" s="57">
        <v>0</v>
      </c>
      <c r="S74" s="60">
        <v>0</v>
      </c>
      <c r="T74" s="60">
        <v>0</v>
      </c>
      <c r="U74" s="10">
        <f t="shared" si="27"/>
        <v>270</v>
      </c>
      <c r="V74" s="16">
        <f t="shared" si="28"/>
        <v>0</v>
      </c>
      <c r="W74" s="22">
        <f t="shared" si="29"/>
        <v>0</v>
      </c>
      <c r="X74" s="10">
        <f t="shared" si="30"/>
        <v>0</v>
      </c>
      <c r="Y74" s="10">
        <f t="shared" si="31"/>
        <v>386</v>
      </c>
      <c r="Z74" s="12">
        <f t="shared" si="32"/>
        <v>0</v>
      </c>
      <c r="AA74" s="12">
        <f t="shared" si="33"/>
        <v>7</v>
      </c>
      <c r="AB74" s="16">
        <f t="shared" si="34"/>
        <v>7</v>
      </c>
      <c r="AC74" s="16">
        <f t="shared" si="35"/>
        <v>0</v>
      </c>
      <c r="AD74" s="18">
        <f t="shared" si="36"/>
        <v>0</v>
      </c>
      <c r="AE74" s="18">
        <f t="shared" si="37"/>
        <v>0</v>
      </c>
      <c r="AF74" s="22">
        <f t="shared" si="38"/>
        <v>0</v>
      </c>
      <c r="AG74" s="22">
        <f t="shared" si="39"/>
        <v>0</v>
      </c>
      <c r="AH74" s="24">
        <f t="shared" si="40"/>
        <v>0</v>
      </c>
      <c r="AI74" s="24">
        <f t="shared" si="41"/>
        <v>0</v>
      </c>
      <c r="AJ74" s="27">
        <f>U74+X74+Y74</f>
        <v>656</v>
      </c>
      <c r="AK74" s="28">
        <f t="shared" si="45"/>
        <v>11427</v>
      </c>
      <c r="AL74" s="27">
        <f t="shared" si="42"/>
        <v>7</v>
      </c>
      <c r="AM74" s="28">
        <f t="shared" si="43"/>
        <v>23168</v>
      </c>
      <c r="AN74" s="27">
        <f t="shared" si="26"/>
        <v>0</v>
      </c>
      <c r="AO74" s="28">
        <f t="shared" si="44"/>
        <v>0</v>
      </c>
    </row>
    <row r="75" spans="1:42" x14ac:dyDescent="0.25">
      <c r="A75" s="3">
        <v>45526</v>
      </c>
      <c r="B75" s="53">
        <v>4</v>
      </c>
      <c r="C75" s="53">
        <v>6</v>
      </c>
      <c r="D75" s="2">
        <v>110</v>
      </c>
      <c r="E75" s="2">
        <v>720</v>
      </c>
      <c r="F75" s="56">
        <v>100</v>
      </c>
      <c r="G75" s="54">
        <v>0</v>
      </c>
      <c r="H75" s="57">
        <v>0</v>
      </c>
      <c r="I75" s="56">
        <v>2</v>
      </c>
      <c r="J75" s="56">
        <f>36-2</f>
        <v>34</v>
      </c>
      <c r="K75" s="58">
        <v>0</v>
      </c>
      <c r="L75" s="58">
        <v>1</v>
      </c>
      <c r="M75" s="54">
        <v>0</v>
      </c>
      <c r="N75" s="54">
        <v>0</v>
      </c>
      <c r="O75" s="59">
        <v>0</v>
      </c>
      <c r="P75" s="59">
        <v>0</v>
      </c>
      <c r="Q75" s="57">
        <v>0</v>
      </c>
      <c r="R75" s="57">
        <v>0</v>
      </c>
      <c r="S75" s="60">
        <v>0</v>
      </c>
      <c r="T75" s="60">
        <v>0</v>
      </c>
      <c r="U75" s="10">
        <f t="shared" si="27"/>
        <v>150</v>
      </c>
      <c r="V75" s="16">
        <f t="shared" si="28"/>
        <v>0</v>
      </c>
      <c r="W75" s="22">
        <f t="shared" si="29"/>
        <v>0</v>
      </c>
      <c r="X75" s="10">
        <f t="shared" si="30"/>
        <v>13</v>
      </c>
      <c r="Y75" s="10">
        <f t="shared" si="31"/>
        <v>223</v>
      </c>
      <c r="Z75" s="12">
        <f t="shared" si="32"/>
        <v>0</v>
      </c>
      <c r="AA75" s="12">
        <f t="shared" si="33"/>
        <v>7</v>
      </c>
      <c r="AB75" s="16">
        <f t="shared" si="34"/>
        <v>0</v>
      </c>
      <c r="AC75" s="16">
        <f t="shared" si="35"/>
        <v>0</v>
      </c>
      <c r="AD75" s="18">
        <f t="shared" si="36"/>
        <v>0</v>
      </c>
      <c r="AE75" s="18">
        <f t="shared" si="37"/>
        <v>0</v>
      </c>
      <c r="AF75" s="22">
        <f t="shared" si="38"/>
        <v>0</v>
      </c>
      <c r="AG75" s="22">
        <f t="shared" si="39"/>
        <v>0</v>
      </c>
      <c r="AH75" s="24">
        <f t="shared" si="40"/>
        <v>0</v>
      </c>
      <c r="AI75" s="24">
        <f t="shared" si="41"/>
        <v>0</v>
      </c>
      <c r="AJ75" s="27">
        <f t="shared" ref="AJ75:AJ116" si="46">U75+X75+Y75</f>
        <v>386</v>
      </c>
      <c r="AK75" s="28">
        <f t="shared" si="45"/>
        <v>11813</v>
      </c>
      <c r="AL75" s="27">
        <f t="shared" si="42"/>
        <v>0</v>
      </c>
      <c r="AM75" s="28">
        <f t="shared" si="43"/>
        <v>23168</v>
      </c>
      <c r="AN75" s="27">
        <f t="shared" ref="AN75:AN116" si="47">W75+AF75+AG75</f>
        <v>0</v>
      </c>
      <c r="AO75" s="28">
        <f t="shared" si="44"/>
        <v>0</v>
      </c>
    </row>
    <row r="76" spans="1:42" x14ac:dyDescent="0.25">
      <c r="A76" s="3">
        <v>45527</v>
      </c>
      <c r="B76" s="53">
        <v>1</v>
      </c>
      <c r="C76" s="53">
        <v>5</v>
      </c>
      <c r="D76" s="2">
        <v>110</v>
      </c>
      <c r="E76" s="2">
        <v>720</v>
      </c>
      <c r="F76" s="56">
        <v>0</v>
      </c>
      <c r="G76" s="54">
        <v>0</v>
      </c>
      <c r="H76" s="57">
        <v>0</v>
      </c>
      <c r="I76" s="56">
        <v>2</v>
      </c>
      <c r="J76" s="56">
        <f>21</f>
        <v>21</v>
      </c>
      <c r="K76" s="58">
        <v>0</v>
      </c>
      <c r="L76" s="58">
        <v>0</v>
      </c>
      <c r="M76" s="54">
        <v>0</v>
      </c>
      <c r="N76" s="54">
        <v>0</v>
      </c>
      <c r="O76" s="59">
        <v>0</v>
      </c>
      <c r="P76" s="59">
        <v>0</v>
      </c>
      <c r="Q76" s="57">
        <v>0</v>
      </c>
      <c r="R76" s="57">
        <v>0</v>
      </c>
      <c r="S76" s="60">
        <v>0</v>
      </c>
      <c r="T76" s="60">
        <v>0</v>
      </c>
      <c r="U76" s="10">
        <f t="shared" si="27"/>
        <v>0</v>
      </c>
      <c r="V76" s="16">
        <f t="shared" si="28"/>
        <v>0</v>
      </c>
      <c r="W76" s="22">
        <f t="shared" si="29"/>
        <v>0</v>
      </c>
      <c r="X76" s="10">
        <f t="shared" si="30"/>
        <v>13</v>
      </c>
      <c r="Y76" s="10">
        <f t="shared" si="31"/>
        <v>137</v>
      </c>
      <c r="Z76" s="12">
        <f t="shared" si="32"/>
        <v>0</v>
      </c>
      <c r="AA76" s="12">
        <f t="shared" si="33"/>
        <v>0</v>
      </c>
      <c r="AB76" s="16">
        <f t="shared" si="34"/>
        <v>0</v>
      </c>
      <c r="AC76" s="16">
        <f t="shared" si="35"/>
        <v>0</v>
      </c>
      <c r="AD76" s="18">
        <f t="shared" si="36"/>
        <v>0</v>
      </c>
      <c r="AE76" s="18">
        <f t="shared" si="37"/>
        <v>0</v>
      </c>
      <c r="AF76" s="22">
        <f t="shared" si="38"/>
        <v>0</v>
      </c>
      <c r="AG76" s="22">
        <f t="shared" si="39"/>
        <v>0</v>
      </c>
      <c r="AH76" s="24">
        <f t="shared" si="40"/>
        <v>0</v>
      </c>
      <c r="AI76" s="24">
        <f t="shared" si="41"/>
        <v>0</v>
      </c>
      <c r="AJ76" s="27">
        <f t="shared" si="46"/>
        <v>150</v>
      </c>
      <c r="AK76" s="28">
        <f t="shared" si="45"/>
        <v>11963</v>
      </c>
      <c r="AL76" s="27">
        <f t="shared" si="42"/>
        <v>0</v>
      </c>
      <c r="AM76" s="28">
        <f t="shared" si="43"/>
        <v>23168</v>
      </c>
      <c r="AN76" s="27">
        <f t="shared" si="47"/>
        <v>0</v>
      </c>
      <c r="AO76" s="28">
        <f t="shared" si="44"/>
        <v>0</v>
      </c>
      <c r="AP76" s="2" t="s">
        <v>32</v>
      </c>
    </row>
    <row r="77" spans="1:42" x14ac:dyDescent="0.25">
      <c r="A77" s="3">
        <v>45528</v>
      </c>
      <c r="B77" s="53">
        <v>3</v>
      </c>
      <c r="C77" s="53">
        <v>9</v>
      </c>
      <c r="D77" s="2">
        <v>110</v>
      </c>
      <c r="E77" s="2">
        <v>720</v>
      </c>
      <c r="F77" s="70">
        <v>55</v>
      </c>
      <c r="G77" s="71">
        <v>0</v>
      </c>
      <c r="H77" s="72">
        <v>0</v>
      </c>
      <c r="I77" s="56">
        <v>5</v>
      </c>
      <c r="J77" s="56">
        <v>22</v>
      </c>
      <c r="K77" s="58">
        <v>0</v>
      </c>
      <c r="L77" s="58">
        <v>0</v>
      </c>
      <c r="M77" s="54">
        <v>0</v>
      </c>
      <c r="N77" s="54">
        <v>0</v>
      </c>
      <c r="O77" s="59">
        <v>0</v>
      </c>
      <c r="P77" s="59">
        <v>0</v>
      </c>
      <c r="Q77" s="57">
        <v>0</v>
      </c>
      <c r="R77" s="57">
        <v>0</v>
      </c>
      <c r="S77" s="60">
        <v>0</v>
      </c>
      <c r="T77" s="60">
        <v>0</v>
      </c>
      <c r="U77" s="10">
        <f t="shared" si="27"/>
        <v>165</v>
      </c>
      <c r="V77" s="16">
        <f t="shared" si="28"/>
        <v>0</v>
      </c>
      <c r="W77" s="22">
        <f t="shared" si="29"/>
        <v>0</v>
      </c>
      <c r="X77" s="10">
        <f t="shared" si="30"/>
        <v>33</v>
      </c>
      <c r="Y77" s="10">
        <f t="shared" si="31"/>
        <v>144</v>
      </c>
      <c r="Z77" s="12">
        <f t="shared" si="32"/>
        <v>0</v>
      </c>
      <c r="AA77" s="12">
        <f t="shared" si="33"/>
        <v>0</v>
      </c>
      <c r="AB77" s="16">
        <f t="shared" si="34"/>
        <v>0</v>
      </c>
      <c r="AC77" s="16">
        <f t="shared" si="35"/>
        <v>0</v>
      </c>
      <c r="AD77" s="18">
        <f t="shared" si="36"/>
        <v>0</v>
      </c>
      <c r="AE77" s="18">
        <f t="shared" si="37"/>
        <v>0</v>
      </c>
      <c r="AF77" s="22">
        <f t="shared" si="38"/>
        <v>0</v>
      </c>
      <c r="AG77" s="22">
        <f t="shared" si="39"/>
        <v>0</v>
      </c>
      <c r="AH77" s="24">
        <f t="shared" si="40"/>
        <v>0</v>
      </c>
      <c r="AI77" s="24">
        <f t="shared" si="41"/>
        <v>0</v>
      </c>
      <c r="AJ77" s="27">
        <f t="shared" si="46"/>
        <v>342</v>
      </c>
      <c r="AK77" s="28">
        <f t="shared" si="45"/>
        <v>12305</v>
      </c>
      <c r="AL77" s="27">
        <f t="shared" si="42"/>
        <v>0</v>
      </c>
      <c r="AM77" s="28">
        <f t="shared" si="43"/>
        <v>23168</v>
      </c>
      <c r="AN77" s="27">
        <f t="shared" si="47"/>
        <v>0</v>
      </c>
      <c r="AO77" s="28">
        <f t="shared" si="44"/>
        <v>0</v>
      </c>
    </row>
    <row r="78" spans="1:42" x14ac:dyDescent="0.25">
      <c r="A78" s="3">
        <v>45529</v>
      </c>
      <c r="B78" s="53">
        <v>5</v>
      </c>
      <c r="C78" s="53">
        <v>9</v>
      </c>
      <c r="D78" s="2">
        <v>110</v>
      </c>
      <c r="E78" s="2">
        <v>720</v>
      </c>
      <c r="F78" s="70">
        <v>25</v>
      </c>
      <c r="G78" s="71">
        <v>0</v>
      </c>
      <c r="H78" s="72">
        <v>0</v>
      </c>
      <c r="I78" s="70">
        <v>5</v>
      </c>
      <c r="J78" s="56">
        <v>83</v>
      </c>
      <c r="K78" s="58">
        <v>0</v>
      </c>
      <c r="L78" s="58">
        <v>15</v>
      </c>
      <c r="M78" s="54">
        <v>2</v>
      </c>
      <c r="N78" s="54">
        <v>0</v>
      </c>
      <c r="O78" s="59">
        <v>0</v>
      </c>
      <c r="P78" s="59">
        <v>0</v>
      </c>
      <c r="Q78" s="57">
        <v>0</v>
      </c>
      <c r="R78" s="57">
        <v>0</v>
      </c>
      <c r="S78" s="60">
        <v>0</v>
      </c>
      <c r="T78" s="60">
        <v>0</v>
      </c>
      <c r="U78" s="10">
        <f t="shared" si="27"/>
        <v>45</v>
      </c>
      <c r="V78" s="16">
        <f t="shared" si="28"/>
        <v>0</v>
      </c>
      <c r="W78" s="22">
        <f t="shared" si="29"/>
        <v>0</v>
      </c>
      <c r="X78" s="10">
        <f t="shared" si="30"/>
        <v>33</v>
      </c>
      <c r="Y78" s="10">
        <f t="shared" si="31"/>
        <v>543</v>
      </c>
      <c r="Z78" s="12">
        <f t="shared" si="32"/>
        <v>0</v>
      </c>
      <c r="AA78" s="12">
        <f t="shared" si="33"/>
        <v>98</v>
      </c>
      <c r="AB78" s="16">
        <f t="shared" si="34"/>
        <v>13</v>
      </c>
      <c r="AC78" s="16">
        <f t="shared" si="35"/>
        <v>0</v>
      </c>
      <c r="AD78" s="18">
        <f t="shared" si="36"/>
        <v>0</v>
      </c>
      <c r="AE78" s="18">
        <f t="shared" si="37"/>
        <v>0</v>
      </c>
      <c r="AF78" s="22">
        <f t="shared" si="38"/>
        <v>0</v>
      </c>
      <c r="AG78" s="22">
        <f t="shared" si="39"/>
        <v>0</v>
      </c>
      <c r="AH78" s="24">
        <f t="shared" si="40"/>
        <v>0</v>
      </c>
      <c r="AI78" s="24">
        <f t="shared" si="41"/>
        <v>0</v>
      </c>
      <c r="AJ78" s="27">
        <f t="shared" si="46"/>
        <v>621</v>
      </c>
      <c r="AK78" s="28">
        <f t="shared" si="45"/>
        <v>12926</v>
      </c>
      <c r="AL78" s="27">
        <f t="shared" si="42"/>
        <v>13</v>
      </c>
      <c r="AM78" s="28">
        <f t="shared" si="43"/>
        <v>23181</v>
      </c>
      <c r="AN78" s="27">
        <f t="shared" si="47"/>
        <v>0</v>
      </c>
      <c r="AO78" s="28">
        <f t="shared" si="44"/>
        <v>0</v>
      </c>
    </row>
    <row r="79" spans="1:42" x14ac:dyDescent="0.25">
      <c r="A79" s="3">
        <v>45530</v>
      </c>
      <c r="B79" s="53">
        <v>4</v>
      </c>
      <c r="C79" s="53">
        <v>8</v>
      </c>
      <c r="D79" s="2">
        <v>110</v>
      </c>
      <c r="E79" s="2">
        <v>720</v>
      </c>
      <c r="F79" s="70">
        <v>18</v>
      </c>
      <c r="G79" s="71">
        <v>0</v>
      </c>
      <c r="H79" s="72">
        <v>0</v>
      </c>
      <c r="I79" s="70">
        <v>2</v>
      </c>
      <c r="J79" s="56">
        <v>43</v>
      </c>
      <c r="K79" s="58">
        <v>1</v>
      </c>
      <c r="L79" s="58">
        <v>7</v>
      </c>
      <c r="M79" s="54">
        <v>0</v>
      </c>
      <c r="N79" s="54">
        <v>0</v>
      </c>
      <c r="O79" s="59">
        <v>0</v>
      </c>
      <c r="P79" s="59">
        <v>0</v>
      </c>
      <c r="Q79" s="57">
        <v>0</v>
      </c>
      <c r="R79" s="57">
        <v>0</v>
      </c>
      <c r="S79" s="60">
        <v>0</v>
      </c>
      <c r="T79" s="60">
        <v>0</v>
      </c>
      <c r="U79" s="10">
        <f t="shared" si="27"/>
        <v>36</v>
      </c>
      <c r="V79" s="16">
        <f t="shared" si="28"/>
        <v>0</v>
      </c>
      <c r="W79" s="22">
        <f t="shared" si="29"/>
        <v>0</v>
      </c>
      <c r="X79" s="10">
        <f t="shared" si="30"/>
        <v>13</v>
      </c>
      <c r="Y79" s="10">
        <f t="shared" si="31"/>
        <v>281</v>
      </c>
      <c r="Z79" s="12">
        <f t="shared" si="32"/>
        <v>7</v>
      </c>
      <c r="AA79" s="12">
        <f t="shared" si="33"/>
        <v>46</v>
      </c>
      <c r="AB79" s="16">
        <f t="shared" si="34"/>
        <v>0</v>
      </c>
      <c r="AC79" s="16">
        <f t="shared" si="35"/>
        <v>0</v>
      </c>
      <c r="AD79" s="18">
        <f t="shared" si="36"/>
        <v>0</v>
      </c>
      <c r="AE79" s="18">
        <f t="shared" si="37"/>
        <v>0</v>
      </c>
      <c r="AF79" s="22">
        <f t="shared" si="38"/>
        <v>0</v>
      </c>
      <c r="AG79" s="22">
        <f t="shared" si="39"/>
        <v>0</v>
      </c>
      <c r="AH79" s="24">
        <f t="shared" si="40"/>
        <v>0</v>
      </c>
      <c r="AI79" s="24">
        <f t="shared" si="41"/>
        <v>0</v>
      </c>
      <c r="AJ79" s="27">
        <f t="shared" si="46"/>
        <v>330</v>
      </c>
      <c r="AK79" s="28">
        <f t="shared" si="45"/>
        <v>13256</v>
      </c>
      <c r="AL79" s="27">
        <f t="shared" si="42"/>
        <v>0</v>
      </c>
      <c r="AM79" s="28">
        <f t="shared" si="43"/>
        <v>23181</v>
      </c>
      <c r="AN79" s="27">
        <f t="shared" si="47"/>
        <v>0</v>
      </c>
      <c r="AO79" s="28">
        <f t="shared" si="44"/>
        <v>0</v>
      </c>
    </row>
    <row r="80" spans="1:42" x14ac:dyDescent="0.25">
      <c r="A80" s="3">
        <v>45531</v>
      </c>
      <c r="B80" s="53">
        <v>3</v>
      </c>
      <c r="C80" s="53">
        <v>4</v>
      </c>
      <c r="D80" s="2">
        <v>110</v>
      </c>
      <c r="E80" s="2">
        <v>720</v>
      </c>
      <c r="F80" s="70">
        <v>80</v>
      </c>
      <c r="G80" s="71">
        <v>0</v>
      </c>
      <c r="H80" s="72">
        <v>0</v>
      </c>
      <c r="I80" s="70">
        <v>2</v>
      </c>
      <c r="J80" s="56">
        <v>80</v>
      </c>
      <c r="K80" s="58">
        <v>1</v>
      </c>
      <c r="L80" s="58">
        <v>4</v>
      </c>
      <c r="M80" s="54">
        <v>0</v>
      </c>
      <c r="N80" s="54">
        <v>0</v>
      </c>
      <c r="O80" s="59">
        <v>0</v>
      </c>
      <c r="P80" s="59">
        <v>0</v>
      </c>
      <c r="Q80" s="57">
        <v>0</v>
      </c>
      <c r="R80" s="57">
        <v>0</v>
      </c>
      <c r="S80" s="60">
        <v>0</v>
      </c>
      <c r="T80" s="60">
        <v>0</v>
      </c>
      <c r="U80" s="10">
        <f t="shared" si="27"/>
        <v>107</v>
      </c>
      <c r="V80" s="16">
        <f t="shared" si="28"/>
        <v>0</v>
      </c>
      <c r="W80" s="22">
        <f t="shared" si="29"/>
        <v>0</v>
      </c>
      <c r="X80" s="10">
        <f t="shared" si="30"/>
        <v>13</v>
      </c>
      <c r="Y80" s="10">
        <f t="shared" si="31"/>
        <v>524</v>
      </c>
      <c r="Z80" s="12">
        <f t="shared" si="32"/>
        <v>7</v>
      </c>
      <c r="AA80" s="12">
        <f t="shared" si="33"/>
        <v>26</v>
      </c>
      <c r="AB80" s="16">
        <f t="shared" si="34"/>
        <v>0</v>
      </c>
      <c r="AC80" s="16">
        <f t="shared" si="35"/>
        <v>0</v>
      </c>
      <c r="AD80" s="18">
        <f t="shared" si="36"/>
        <v>0</v>
      </c>
      <c r="AE80" s="18">
        <f t="shared" si="37"/>
        <v>0</v>
      </c>
      <c r="AF80" s="22">
        <f t="shared" si="38"/>
        <v>0</v>
      </c>
      <c r="AG80" s="22">
        <f t="shared" si="39"/>
        <v>0</v>
      </c>
      <c r="AH80" s="24">
        <f t="shared" si="40"/>
        <v>0</v>
      </c>
      <c r="AI80" s="24">
        <f t="shared" si="41"/>
        <v>0</v>
      </c>
      <c r="AJ80" s="27">
        <f t="shared" si="46"/>
        <v>644</v>
      </c>
      <c r="AK80" s="28">
        <f t="shared" si="45"/>
        <v>13900</v>
      </c>
      <c r="AL80" s="27">
        <f t="shared" si="42"/>
        <v>0</v>
      </c>
      <c r="AM80" s="28">
        <f t="shared" si="43"/>
        <v>23181</v>
      </c>
      <c r="AN80" s="27">
        <f t="shared" si="47"/>
        <v>0</v>
      </c>
      <c r="AO80" s="28">
        <f t="shared" si="44"/>
        <v>0</v>
      </c>
    </row>
    <row r="81" spans="1:41" x14ac:dyDescent="0.25">
      <c r="A81" s="3">
        <v>45532</v>
      </c>
      <c r="B81" s="53">
        <v>3</v>
      </c>
      <c r="C81" s="53">
        <v>6</v>
      </c>
      <c r="D81" s="2">
        <v>110</v>
      </c>
      <c r="E81" s="2">
        <v>720</v>
      </c>
      <c r="F81" s="70">
        <v>120</v>
      </c>
      <c r="G81" s="71">
        <v>0</v>
      </c>
      <c r="H81" s="72">
        <v>10</v>
      </c>
      <c r="I81" s="70">
        <v>5</v>
      </c>
      <c r="J81" s="56">
        <v>50</v>
      </c>
      <c r="K81" s="58">
        <v>1</v>
      </c>
      <c r="L81" s="58">
        <v>9</v>
      </c>
      <c r="M81" s="54">
        <v>0</v>
      </c>
      <c r="N81" s="54">
        <v>0</v>
      </c>
      <c r="O81" s="59">
        <v>0</v>
      </c>
      <c r="P81" s="59">
        <v>0</v>
      </c>
      <c r="Q81" s="57">
        <v>0</v>
      </c>
      <c r="R81" s="57">
        <v>0</v>
      </c>
      <c r="S81" s="60">
        <v>0</v>
      </c>
      <c r="T81" s="60">
        <v>0</v>
      </c>
      <c r="U81" s="10">
        <f t="shared" si="27"/>
        <v>240</v>
      </c>
      <c r="V81" s="16">
        <f t="shared" si="28"/>
        <v>0</v>
      </c>
      <c r="W81" s="22">
        <f t="shared" si="29"/>
        <v>20</v>
      </c>
      <c r="X81" s="10">
        <f t="shared" si="30"/>
        <v>33</v>
      </c>
      <c r="Y81" s="10">
        <f t="shared" si="31"/>
        <v>327</v>
      </c>
      <c r="Z81" s="12">
        <f t="shared" si="32"/>
        <v>7</v>
      </c>
      <c r="AA81" s="12">
        <f t="shared" si="33"/>
        <v>59</v>
      </c>
      <c r="AB81" s="16">
        <f t="shared" si="34"/>
        <v>0</v>
      </c>
      <c r="AC81" s="16">
        <f t="shared" si="35"/>
        <v>0</v>
      </c>
      <c r="AD81" s="18">
        <f t="shared" si="36"/>
        <v>0</v>
      </c>
      <c r="AE81" s="18">
        <f t="shared" si="37"/>
        <v>0</v>
      </c>
      <c r="AF81" s="22">
        <f t="shared" si="38"/>
        <v>0</v>
      </c>
      <c r="AG81" s="22">
        <f t="shared" si="39"/>
        <v>0</v>
      </c>
      <c r="AH81" s="24">
        <f t="shared" si="40"/>
        <v>0</v>
      </c>
      <c r="AI81" s="24">
        <f t="shared" si="41"/>
        <v>0</v>
      </c>
      <c r="AJ81" s="27">
        <f t="shared" si="46"/>
        <v>600</v>
      </c>
      <c r="AK81" s="28">
        <f t="shared" si="45"/>
        <v>14500</v>
      </c>
      <c r="AL81" s="27">
        <f t="shared" si="42"/>
        <v>0</v>
      </c>
      <c r="AM81" s="28">
        <f t="shared" si="43"/>
        <v>23181</v>
      </c>
      <c r="AN81" s="27">
        <f t="shared" si="47"/>
        <v>20</v>
      </c>
      <c r="AO81" s="28">
        <f t="shared" si="44"/>
        <v>20</v>
      </c>
    </row>
    <row r="82" spans="1:41" x14ac:dyDescent="0.25">
      <c r="A82" s="3">
        <v>45533</v>
      </c>
      <c r="B82" s="53">
        <v>4</v>
      </c>
      <c r="C82" s="53">
        <v>8</v>
      </c>
      <c r="D82" s="2">
        <v>110</v>
      </c>
      <c r="E82" s="2">
        <v>720</v>
      </c>
      <c r="F82" s="70">
        <v>122</v>
      </c>
      <c r="G82" s="71">
        <v>0</v>
      </c>
      <c r="H82" s="72">
        <v>30</v>
      </c>
      <c r="I82" s="70">
        <v>1</v>
      </c>
      <c r="J82" s="56">
        <v>67</v>
      </c>
      <c r="K82" s="58">
        <v>0</v>
      </c>
      <c r="L82" s="58">
        <v>6</v>
      </c>
      <c r="M82" s="54">
        <v>0</v>
      </c>
      <c r="N82" s="54">
        <v>0</v>
      </c>
      <c r="O82" s="59">
        <v>0</v>
      </c>
      <c r="P82" s="59">
        <v>0</v>
      </c>
      <c r="Q82" s="57">
        <v>0</v>
      </c>
      <c r="R82" s="57">
        <v>0</v>
      </c>
      <c r="S82" s="60">
        <v>0</v>
      </c>
      <c r="T82" s="60">
        <v>0</v>
      </c>
      <c r="U82" s="10">
        <f t="shared" si="27"/>
        <v>244</v>
      </c>
      <c r="V82" s="16">
        <f t="shared" si="28"/>
        <v>0</v>
      </c>
      <c r="W82" s="22">
        <f t="shared" si="29"/>
        <v>60</v>
      </c>
      <c r="X82" s="10">
        <f t="shared" si="30"/>
        <v>7</v>
      </c>
      <c r="Y82" s="10">
        <f t="shared" si="31"/>
        <v>439</v>
      </c>
      <c r="Z82" s="12">
        <f t="shared" si="32"/>
        <v>0</v>
      </c>
      <c r="AA82" s="12">
        <f t="shared" si="33"/>
        <v>39</v>
      </c>
      <c r="AB82" s="16">
        <f t="shared" si="34"/>
        <v>0</v>
      </c>
      <c r="AC82" s="16">
        <f t="shared" si="35"/>
        <v>0</v>
      </c>
      <c r="AD82" s="18">
        <f t="shared" si="36"/>
        <v>0</v>
      </c>
      <c r="AE82" s="18">
        <f t="shared" si="37"/>
        <v>0</v>
      </c>
      <c r="AF82" s="22">
        <f t="shared" si="38"/>
        <v>0</v>
      </c>
      <c r="AG82" s="22">
        <f t="shared" si="39"/>
        <v>0</v>
      </c>
      <c r="AH82" s="24">
        <f t="shared" si="40"/>
        <v>0</v>
      </c>
      <c r="AI82" s="24">
        <f t="shared" si="41"/>
        <v>0</v>
      </c>
      <c r="AJ82" s="27">
        <f t="shared" si="46"/>
        <v>690</v>
      </c>
      <c r="AK82" s="28">
        <f t="shared" si="45"/>
        <v>15190</v>
      </c>
      <c r="AL82" s="27">
        <f t="shared" si="42"/>
        <v>0</v>
      </c>
      <c r="AM82" s="28">
        <f t="shared" si="43"/>
        <v>23181</v>
      </c>
      <c r="AN82" s="27">
        <f t="shared" si="47"/>
        <v>60</v>
      </c>
      <c r="AO82" s="28">
        <f t="shared" si="44"/>
        <v>80</v>
      </c>
    </row>
    <row r="83" spans="1:41" x14ac:dyDescent="0.25">
      <c r="A83" s="3">
        <v>45534</v>
      </c>
      <c r="B83" s="69">
        <v>2</v>
      </c>
      <c r="C83" s="69">
        <v>6</v>
      </c>
      <c r="D83" s="50">
        <v>110</v>
      </c>
      <c r="E83" s="50">
        <v>720</v>
      </c>
      <c r="F83" s="62">
        <v>100</v>
      </c>
      <c r="G83" s="71">
        <v>0</v>
      </c>
      <c r="H83" s="63">
        <v>10</v>
      </c>
      <c r="I83" s="62">
        <v>1</v>
      </c>
      <c r="J83" s="62">
        <v>12</v>
      </c>
      <c r="K83" s="64">
        <v>0</v>
      </c>
      <c r="L83" s="64">
        <v>1</v>
      </c>
      <c r="M83" s="54">
        <v>0</v>
      </c>
      <c r="N83" s="54">
        <v>0</v>
      </c>
      <c r="O83" s="59">
        <v>0</v>
      </c>
      <c r="P83" s="59">
        <v>0</v>
      </c>
      <c r="Q83" s="57">
        <v>0</v>
      </c>
      <c r="R83" s="57">
        <v>0</v>
      </c>
      <c r="S83" s="60">
        <v>0</v>
      </c>
      <c r="T83" s="60">
        <v>0</v>
      </c>
      <c r="U83" s="10">
        <f t="shared" si="27"/>
        <v>300</v>
      </c>
      <c r="V83" s="16">
        <f t="shared" si="28"/>
        <v>0</v>
      </c>
      <c r="W83" s="22">
        <f t="shared" si="29"/>
        <v>30</v>
      </c>
      <c r="X83" s="10">
        <f t="shared" si="30"/>
        <v>7</v>
      </c>
      <c r="Y83" s="10">
        <f t="shared" si="31"/>
        <v>79</v>
      </c>
      <c r="Z83" s="12">
        <f t="shared" si="32"/>
        <v>0</v>
      </c>
      <c r="AA83" s="12">
        <f t="shared" si="33"/>
        <v>7</v>
      </c>
      <c r="AB83" s="16">
        <f t="shared" si="34"/>
        <v>0</v>
      </c>
      <c r="AC83" s="16">
        <f t="shared" si="35"/>
        <v>0</v>
      </c>
      <c r="AD83" s="18">
        <f t="shared" si="36"/>
        <v>0</v>
      </c>
      <c r="AE83" s="18">
        <f t="shared" si="37"/>
        <v>0</v>
      </c>
      <c r="AF83" s="22">
        <f t="shared" si="38"/>
        <v>0</v>
      </c>
      <c r="AG83" s="22">
        <f t="shared" si="39"/>
        <v>0</v>
      </c>
      <c r="AH83" s="24">
        <f t="shared" si="40"/>
        <v>0</v>
      </c>
      <c r="AI83" s="24">
        <f t="shared" si="41"/>
        <v>0</v>
      </c>
      <c r="AJ83" s="27">
        <f t="shared" si="46"/>
        <v>386</v>
      </c>
      <c r="AK83" s="28">
        <f t="shared" si="45"/>
        <v>15576</v>
      </c>
      <c r="AL83" s="27">
        <f t="shared" si="42"/>
        <v>0</v>
      </c>
      <c r="AM83" s="28">
        <f t="shared" si="43"/>
        <v>23181</v>
      </c>
      <c r="AN83" s="27">
        <f t="shared" si="47"/>
        <v>30</v>
      </c>
      <c r="AO83" s="28">
        <f t="shared" si="44"/>
        <v>110</v>
      </c>
    </row>
    <row r="84" spans="1:41" x14ac:dyDescent="0.25">
      <c r="A84" s="3">
        <v>45535</v>
      </c>
      <c r="B84" s="53">
        <v>2</v>
      </c>
      <c r="C84" s="53">
        <v>4</v>
      </c>
      <c r="D84" s="2">
        <v>110</v>
      </c>
      <c r="E84" s="2">
        <v>720</v>
      </c>
      <c r="F84" s="70">
        <v>90</v>
      </c>
      <c r="G84" s="71">
        <v>0</v>
      </c>
      <c r="H84" s="72">
        <v>0</v>
      </c>
      <c r="I84" s="70">
        <v>3</v>
      </c>
      <c r="J84" s="56">
        <v>18</v>
      </c>
      <c r="K84" s="58">
        <v>0</v>
      </c>
      <c r="L84" s="58">
        <v>0</v>
      </c>
      <c r="M84" s="54">
        <v>0</v>
      </c>
      <c r="N84" s="54">
        <v>0</v>
      </c>
      <c r="O84" s="59">
        <v>0</v>
      </c>
      <c r="P84" s="59">
        <v>0</v>
      </c>
      <c r="Q84" s="57">
        <v>0</v>
      </c>
      <c r="R84" s="57">
        <v>0</v>
      </c>
      <c r="S84" s="60">
        <v>0</v>
      </c>
      <c r="T84" s="60">
        <v>0</v>
      </c>
      <c r="U84" s="10">
        <f t="shared" si="27"/>
        <v>180</v>
      </c>
      <c r="V84" s="16">
        <f t="shared" si="28"/>
        <v>0</v>
      </c>
      <c r="W84" s="22">
        <f t="shared" si="29"/>
        <v>0</v>
      </c>
      <c r="X84" s="10">
        <f t="shared" si="30"/>
        <v>20</v>
      </c>
      <c r="Y84" s="10">
        <f t="shared" si="31"/>
        <v>118</v>
      </c>
      <c r="Z84" s="12">
        <f t="shared" si="32"/>
        <v>0</v>
      </c>
      <c r="AA84" s="12">
        <f t="shared" si="33"/>
        <v>0</v>
      </c>
      <c r="AB84" s="16">
        <f t="shared" si="34"/>
        <v>0</v>
      </c>
      <c r="AC84" s="16">
        <f t="shared" si="35"/>
        <v>0</v>
      </c>
      <c r="AD84" s="18">
        <f t="shared" si="36"/>
        <v>0</v>
      </c>
      <c r="AE84" s="18">
        <f t="shared" si="37"/>
        <v>0</v>
      </c>
      <c r="AF84" s="22">
        <f t="shared" si="38"/>
        <v>0</v>
      </c>
      <c r="AG84" s="22">
        <f t="shared" si="39"/>
        <v>0</v>
      </c>
      <c r="AH84" s="24">
        <f t="shared" si="40"/>
        <v>0</v>
      </c>
      <c r="AI84" s="24">
        <f t="shared" si="41"/>
        <v>0</v>
      </c>
      <c r="AJ84" s="27">
        <f t="shared" si="46"/>
        <v>318</v>
      </c>
      <c r="AK84" s="28">
        <f t="shared" si="45"/>
        <v>15894</v>
      </c>
      <c r="AL84" s="27">
        <f t="shared" si="42"/>
        <v>0</v>
      </c>
      <c r="AM84" s="28">
        <f t="shared" si="43"/>
        <v>23181</v>
      </c>
      <c r="AN84" s="27">
        <f t="shared" si="47"/>
        <v>0</v>
      </c>
      <c r="AO84" s="28">
        <f t="shared" si="44"/>
        <v>110</v>
      </c>
    </row>
    <row r="85" spans="1:41" x14ac:dyDescent="0.25">
      <c r="A85" s="3">
        <v>45536</v>
      </c>
      <c r="B85" s="53">
        <v>3</v>
      </c>
      <c r="C85" s="53">
        <v>5</v>
      </c>
      <c r="D85" s="2">
        <v>110</v>
      </c>
      <c r="E85" s="2">
        <v>720</v>
      </c>
      <c r="F85" s="70">
        <v>95</v>
      </c>
      <c r="G85" s="71">
        <v>0</v>
      </c>
      <c r="H85" s="72">
        <v>30</v>
      </c>
      <c r="I85" s="70">
        <v>1</v>
      </c>
      <c r="J85" s="56">
        <v>3</v>
      </c>
      <c r="K85" s="58">
        <v>0</v>
      </c>
      <c r="L85" s="58">
        <v>0</v>
      </c>
      <c r="M85" s="54">
        <v>0</v>
      </c>
      <c r="N85" s="54">
        <v>0</v>
      </c>
      <c r="O85" s="59">
        <v>0</v>
      </c>
      <c r="P85" s="59">
        <v>0</v>
      </c>
      <c r="Q85" s="57">
        <v>3</v>
      </c>
      <c r="R85" s="57">
        <v>11</v>
      </c>
      <c r="S85" s="60">
        <v>0</v>
      </c>
      <c r="T85" s="60">
        <v>0</v>
      </c>
      <c r="U85" s="10">
        <f t="shared" si="27"/>
        <v>158</v>
      </c>
      <c r="V85" s="16">
        <f t="shared" si="28"/>
        <v>0</v>
      </c>
      <c r="W85" s="22">
        <f t="shared" si="29"/>
        <v>50</v>
      </c>
      <c r="X85" s="10">
        <f t="shared" si="30"/>
        <v>7</v>
      </c>
      <c r="Y85" s="10">
        <f t="shared" si="31"/>
        <v>20</v>
      </c>
      <c r="Z85" s="12">
        <f t="shared" si="32"/>
        <v>0</v>
      </c>
      <c r="AA85" s="12">
        <f t="shared" si="33"/>
        <v>0</v>
      </c>
      <c r="AB85" s="16">
        <f t="shared" si="34"/>
        <v>0</v>
      </c>
      <c r="AC85" s="16">
        <f t="shared" si="35"/>
        <v>0</v>
      </c>
      <c r="AD85" s="18">
        <f t="shared" si="36"/>
        <v>0</v>
      </c>
      <c r="AE85" s="18">
        <f t="shared" si="37"/>
        <v>0</v>
      </c>
      <c r="AF85" s="22">
        <f t="shared" si="38"/>
        <v>20</v>
      </c>
      <c r="AG85" s="22">
        <f t="shared" si="39"/>
        <v>72</v>
      </c>
      <c r="AH85" s="24">
        <f t="shared" si="40"/>
        <v>0</v>
      </c>
      <c r="AI85" s="24">
        <f t="shared" si="41"/>
        <v>0</v>
      </c>
      <c r="AJ85" s="27">
        <f t="shared" si="46"/>
        <v>185</v>
      </c>
      <c r="AK85" s="28">
        <f t="shared" si="45"/>
        <v>16079</v>
      </c>
      <c r="AL85" s="27">
        <f t="shared" si="42"/>
        <v>0</v>
      </c>
      <c r="AM85" s="28">
        <f t="shared" si="43"/>
        <v>23181</v>
      </c>
      <c r="AN85" s="27">
        <f t="shared" si="47"/>
        <v>142</v>
      </c>
      <c r="AO85" s="28">
        <f t="shared" si="44"/>
        <v>252</v>
      </c>
    </row>
    <row r="86" spans="1:41" x14ac:dyDescent="0.25">
      <c r="A86" s="3">
        <v>45537</v>
      </c>
      <c r="B86" s="53">
        <v>3</v>
      </c>
      <c r="C86" s="53">
        <v>6</v>
      </c>
      <c r="D86" s="2">
        <v>110</v>
      </c>
      <c r="E86" s="2">
        <v>720</v>
      </c>
      <c r="F86" s="70">
        <v>60</v>
      </c>
      <c r="G86" s="71">
        <v>0</v>
      </c>
      <c r="H86" s="72">
        <v>105</v>
      </c>
      <c r="I86" s="70">
        <v>0</v>
      </c>
      <c r="J86" s="56">
        <v>37</v>
      </c>
      <c r="K86" s="58">
        <v>0</v>
      </c>
      <c r="L86" s="58">
        <v>0</v>
      </c>
      <c r="M86" s="54">
        <v>0</v>
      </c>
      <c r="N86" s="54">
        <v>0</v>
      </c>
      <c r="O86" s="59">
        <v>0</v>
      </c>
      <c r="P86" s="59">
        <v>0</v>
      </c>
      <c r="Q86" s="57">
        <v>10</v>
      </c>
      <c r="R86" s="57">
        <v>49</v>
      </c>
      <c r="S86" s="60">
        <v>0</v>
      </c>
      <c r="T86" s="60">
        <v>0</v>
      </c>
      <c r="U86" s="10">
        <f t="shared" si="27"/>
        <v>120</v>
      </c>
      <c r="V86" s="16">
        <f t="shared" si="28"/>
        <v>0</v>
      </c>
      <c r="W86" s="22">
        <f t="shared" si="29"/>
        <v>210</v>
      </c>
      <c r="X86" s="10">
        <f t="shared" si="30"/>
        <v>0</v>
      </c>
      <c r="Y86" s="10">
        <f t="shared" si="31"/>
        <v>242</v>
      </c>
      <c r="Z86" s="12">
        <f t="shared" si="32"/>
        <v>0</v>
      </c>
      <c r="AA86" s="12">
        <f t="shared" si="33"/>
        <v>0</v>
      </c>
      <c r="AB86" s="16">
        <f t="shared" si="34"/>
        <v>0</v>
      </c>
      <c r="AC86" s="16">
        <f t="shared" si="35"/>
        <v>0</v>
      </c>
      <c r="AD86" s="18">
        <f t="shared" si="36"/>
        <v>0</v>
      </c>
      <c r="AE86" s="18">
        <f t="shared" si="37"/>
        <v>0</v>
      </c>
      <c r="AF86" s="22">
        <f t="shared" si="38"/>
        <v>65</v>
      </c>
      <c r="AG86" s="22">
        <f t="shared" si="39"/>
        <v>321</v>
      </c>
      <c r="AH86" s="24">
        <f t="shared" si="40"/>
        <v>0</v>
      </c>
      <c r="AI86" s="24">
        <f t="shared" si="41"/>
        <v>0</v>
      </c>
      <c r="AJ86" s="27">
        <f t="shared" si="46"/>
        <v>362</v>
      </c>
      <c r="AK86" s="28">
        <f t="shared" si="45"/>
        <v>16441</v>
      </c>
      <c r="AL86" s="27">
        <f t="shared" si="42"/>
        <v>0</v>
      </c>
      <c r="AM86" s="28">
        <f t="shared" si="43"/>
        <v>23181</v>
      </c>
      <c r="AN86" s="27">
        <f t="shared" si="47"/>
        <v>596</v>
      </c>
      <c r="AO86" s="28">
        <f t="shared" si="44"/>
        <v>848</v>
      </c>
    </row>
    <row r="87" spans="1:41" x14ac:dyDescent="0.25">
      <c r="A87" s="3">
        <v>45538</v>
      </c>
      <c r="B87" s="53">
        <v>3</v>
      </c>
      <c r="C87" s="53">
        <v>6</v>
      </c>
      <c r="D87" s="2">
        <v>110</v>
      </c>
      <c r="E87" s="2">
        <v>720</v>
      </c>
      <c r="F87" s="70">
        <v>30</v>
      </c>
      <c r="G87" s="71">
        <v>0</v>
      </c>
      <c r="H87" s="72">
        <v>90</v>
      </c>
      <c r="I87" s="70">
        <v>0</v>
      </c>
      <c r="J87" s="56">
        <v>36</v>
      </c>
      <c r="K87" s="58">
        <v>0</v>
      </c>
      <c r="L87" s="58">
        <v>2</v>
      </c>
      <c r="M87" s="54">
        <v>0</v>
      </c>
      <c r="N87" s="54">
        <v>0</v>
      </c>
      <c r="O87" s="59">
        <v>0</v>
      </c>
      <c r="P87" s="59">
        <v>0</v>
      </c>
      <c r="Q87" s="57">
        <v>24</v>
      </c>
      <c r="R87" s="57">
        <v>75</v>
      </c>
      <c r="S87" s="60">
        <v>0</v>
      </c>
      <c r="T87" s="60">
        <v>0</v>
      </c>
      <c r="U87" s="10">
        <f t="shared" si="27"/>
        <v>60</v>
      </c>
      <c r="V87" s="16">
        <f t="shared" si="28"/>
        <v>0</v>
      </c>
      <c r="W87" s="22">
        <f t="shared" si="29"/>
        <v>180</v>
      </c>
      <c r="X87" s="10">
        <f t="shared" si="30"/>
        <v>0</v>
      </c>
      <c r="Y87" s="10">
        <f t="shared" si="31"/>
        <v>236</v>
      </c>
      <c r="Z87" s="12">
        <f t="shared" si="32"/>
        <v>0</v>
      </c>
      <c r="AA87" s="12">
        <f t="shared" si="33"/>
        <v>13</v>
      </c>
      <c r="AB87" s="16">
        <f t="shared" si="34"/>
        <v>0</v>
      </c>
      <c r="AC87" s="16">
        <f t="shared" si="35"/>
        <v>0</v>
      </c>
      <c r="AD87" s="18">
        <f t="shared" si="36"/>
        <v>0</v>
      </c>
      <c r="AE87" s="18">
        <f t="shared" si="37"/>
        <v>0</v>
      </c>
      <c r="AF87" s="22">
        <f t="shared" si="38"/>
        <v>157</v>
      </c>
      <c r="AG87" s="22">
        <f t="shared" si="39"/>
        <v>491</v>
      </c>
      <c r="AH87" s="24">
        <f t="shared" si="40"/>
        <v>0</v>
      </c>
      <c r="AI87" s="24">
        <f t="shared" si="41"/>
        <v>0</v>
      </c>
      <c r="AJ87" s="27">
        <f t="shared" si="46"/>
        <v>296</v>
      </c>
      <c r="AK87" s="28">
        <f t="shared" si="45"/>
        <v>16737</v>
      </c>
      <c r="AL87" s="27">
        <f t="shared" si="42"/>
        <v>0</v>
      </c>
      <c r="AM87" s="28">
        <f t="shared" si="43"/>
        <v>23181</v>
      </c>
      <c r="AN87" s="27">
        <f t="shared" si="47"/>
        <v>828</v>
      </c>
      <c r="AO87" s="28">
        <f t="shared" si="44"/>
        <v>1676</v>
      </c>
    </row>
    <row r="88" spans="1:41" x14ac:dyDescent="0.25">
      <c r="A88" s="3">
        <v>45539</v>
      </c>
      <c r="B88" s="53">
        <v>3</v>
      </c>
      <c r="C88" s="53">
        <v>7</v>
      </c>
      <c r="D88" s="2">
        <v>110</v>
      </c>
      <c r="E88" s="2">
        <v>720</v>
      </c>
      <c r="F88" s="70">
        <v>55</v>
      </c>
      <c r="G88" s="71">
        <v>0</v>
      </c>
      <c r="H88" s="72">
        <v>175</v>
      </c>
      <c r="I88" s="70">
        <v>1</v>
      </c>
      <c r="J88" s="56">
        <v>32</v>
      </c>
      <c r="K88" s="58">
        <v>0</v>
      </c>
      <c r="L88" s="58">
        <v>0</v>
      </c>
      <c r="M88" s="54">
        <v>0</v>
      </c>
      <c r="N88" s="54">
        <v>0</v>
      </c>
      <c r="O88" s="59">
        <v>0</v>
      </c>
      <c r="P88" s="59">
        <v>0</v>
      </c>
      <c r="Q88" s="57">
        <v>29</v>
      </c>
      <c r="R88" s="57">
        <v>106</v>
      </c>
      <c r="S88" s="60">
        <v>0</v>
      </c>
      <c r="T88" s="60">
        <v>0</v>
      </c>
      <c r="U88" s="10">
        <f t="shared" si="27"/>
        <v>128</v>
      </c>
      <c r="V88" s="16">
        <f t="shared" si="28"/>
        <v>0</v>
      </c>
      <c r="W88" s="22">
        <f t="shared" si="29"/>
        <v>408</v>
      </c>
      <c r="X88" s="10">
        <f t="shared" si="30"/>
        <v>7</v>
      </c>
      <c r="Y88" s="10">
        <f t="shared" si="31"/>
        <v>209</v>
      </c>
      <c r="Z88" s="12">
        <f t="shared" si="32"/>
        <v>0</v>
      </c>
      <c r="AA88" s="12">
        <f t="shared" si="33"/>
        <v>0</v>
      </c>
      <c r="AB88" s="16">
        <f t="shared" si="34"/>
        <v>0</v>
      </c>
      <c r="AC88" s="16">
        <f t="shared" si="35"/>
        <v>0</v>
      </c>
      <c r="AD88" s="18">
        <f t="shared" si="36"/>
        <v>0</v>
      </c>
      <c r="AE88" s="18">
        <f t="shared" si="37"/>
        <v>0</v>
      </c>
      <c r="AF88" s="22">
        <f t="shared" si="38"/>
        <v>190</v>
      </c>
      <c r="AG88" s="22">
        <f t="shared" si="39"/>
        <v>694</v>
      </c>
      <c r="AH88" s="24">
        <f t="shared" si="40"/>
        <v>0</v>
      </c>
      <c r="AI88" s="24">
        <f t="shared" si="41"/>
        <v>0</v>
      </c>
      <c r="AJ88" s="27">
        <f t="shared" si="46"/>
        <v>344</v>
      </c>
      <c r="AK88" s="28">
        <f t="shared" si="45"/>
        <v>17081</v>
      </c>
      <c r="AL88" s="27">
        <f t="shared" si="42"/>
        <v>0</v>
      </c>
      <c r="AM88" s="28">
        <f t="shared" si="43"/>
        <v>23181</v>
      </c>
      <c r="AN88" s="27">
        <f t="shared" si="47"/>
        <v>1292</v>
      </c>
      <c r="AO88" s="28">
        <f t="shared" si="44"/>
        <v>2968</v>
      </c>
    </row>
    <row r="89" spans="1:41" x14ac:dyDescent="0.25">
      <c r="A89" s="3">
        <v>45540</v>
      </c>
      <c r="B89" s="53">
        <v>4</v>
      </c>
      <c r="C89" s="53">
        <v>8</v>
      </c>
      <c r="D89" s="2">
        <v>110</v>
      </c>
      <c r="E89" s="2">
        <v>720</v>
      </c>
      <c r="F89" s="70">
        <v>74</v>
      </c>
      <c r="G89" s="71">
        <v>0</v>
      </c>
      <c r="H89" s="72">
        <v>94</v>
      </c>
      <c r="I89" s="70">
        <v>0</v>
      </c>
      <c r="J89" s="56">
        <v>10</v>
      </c>
      <c r="K89" s="58">
        <v>0</v>
      </c>
      <c r="L89" s="58">
        <v>0</v>
      </c>
      <c r="M89" s="54">
        <v>0</v>
      </c>
      <c r="N89" s="54">
        <v>0</v>
      </c>
      <c r="O89" s="59">
        <v>0</v>
      </c>
      <c r="P89" s="59">
        <v>0</v>
      </c>
      <c r="Q89" s="57">
        <v>2</v>
      </c>
      <c r="R89" s="57">
        <v>18</v>
      </c>
      <c r="S89" s="60">
        <v>1</v>
      </c>
      <c r="T89" s="60">
        <v>1</v>
      </c>
      <c r="U89" s="10">
        <f t="shared" si="27"/>
        <v>148</v>
      </c>
      <c r="V89" s="16">
        <f t="shared" si="28"/>
        <v>0</v>
      </c>
      <c r="W89" s="22">
        <f t="shared" si="29"/>
        <v>188</v>
      </c>
      <c r="X89" s="10">
        <f t="shared" si="30"/>
        <v>0</v>
      </c>
      <c r="Y89" s="10">
        <f t="shared" si="31"/>
        <v>65</v>
      </c>
      <c r="Z89" s="12">
        <f t="shared" si="32"/>
        <v>0</v>
      </c>
      <c r="AA89" s="12">
        <f t="shared" si="33"/>
        <v>0</v>
      </c>
      <c r="AB89" s="16">
        <f t="shared" si="34"/>
        <v>0</v>
      </c>
      <c r="AC89" s="16">
        <f t="shared" si="35"/>
        <v>0</v>
      </c>
      <c r="AD89" s="18">
        <f t="shared" si="36"/>
        <v>0</v>
      </c>
      <c r="AE89" s="18">
        <f t="shared" si="37"/>
        <v>0</v>
      </c>
      <c r="AF89" s="22">
        <f t="shared" si="38"/>
        <v>13</v>
      </c>
      <c r="AG89" s="22">
        <f t="shared" si="39"/>
        <v>118</v>
      </c>
      <c r="AH89" s="24">
        <f t="shared" si="40"/>
        <v>7</v>
      </c>
      <c r="AI89" s="24">
        <f t="shared" si="41"/>
        <v>7</v>
      </c>
      <c r="AJ89" s="27">
        <f t="shared" si="46"/>
        <v>213</v>
      </c>
      <c r="AK89" s="28">
        <f t="shared" si="45"/>
        <v>17294</v>
      </c>
      <c r="AL89" s="27">
        <f t="shared" si="42"/>
        <v>0</v>
      </c>
      <c r="AM89" s="28">
        <f t="shared" si="43"/>
        <v>23181</v>
      </c>
      <c r="AN89" s="27">
        <f t="shared" si="47"/>
        <v>319</v>
      </c>
      <c r="AO89" s="28">
        <f t="shared" si="44"/>
        <v>3287</v>
      </c>
    </row>
    <row r="90" spans="1:41" x14ac:dyDescent="0.25">
      <c r="A90" s="3">
        <v>45541</v>
      </c>
      <c r="B90" s="53">
        <v>2</v>
      </c>
      <c r="C90" s="53">
        <v>7</v>
      </c>
      <c r="D90" s="2">
        <v>110</v>
      </c>
      <c r="E90" s="2">
        <v>720</v>
      </c>
      <c r="F90" s="56">
        <v>25</v>
      </c>
      <c r="G90" s="54">
        <v>0</v>
      </c>
      <c r="H90" s="57">
        <v>95</v>
      </c>
      <c r="I90" s="56">
        <v>2</v>
      </c>
      <c r="J90" s="56">
        <v>18</v>
      </c>
      <c r="K90" s="58">
        <v>0</v>
      </c>
      <c r="L90" s="58">
        <v>1</v>
      </c>
      <c r="M90" s="54">
        <v>0</v>
      </c>
      <c r="N90" s="54">
        <v>0</v>
      </c>
      <c r="O90" s="59">
        <v>0</v>
      </c>
      <c r="P90" s="59">
        <v>0</v>
      </c>
      <c r="Q90" s="57">
        <v>14</v>
      </c>
      <c r="R90" s="57">
        <v>73</v>
      </c>
      <c r="S90" s="60">
        <v>0</v>
      </c>
      <c r="T90" s="60">
        <v>1</v>
      </c>
      <c r="U90" s="10">
        <f t="shared" si="27"/>
        <v>88</v>
      </c>
      <c r="V90" s="16">
        <f t="shared" si="28"/>
        <v>0</v>
      </c>
      <c r="W90" s="22">
        <f t="shared" si="29"/>
        <v>333</v>
      </c>
      <c r="X90" s="10">
        <f t="shared" si="30"/>
        <v>13</v>
      </c>
      <c r="Y90" s="10">
        <f t="shared" si="31"/>
        <v>118</v>
      </c>
      <c r="Z90" s="12">
        <f t="shared" si="32"/>
        <v>0</v>
      </c>
      <c r="AA90" s="12">
        <f t="shared" si="33"/>
        <v>7</v>
      </c>
      <c r="AB90" s="16">
        <f t="shared" si="34"/>
        <v>0</v>
      </c>
      <c r="AC90" s="16">
        <f t="shared" si="35"/>
        <v>0</v>
      </c>
      <c r="AD90" s="18">
        <f t="shared" si="36"/>
        <v>0</v>
      </c>
      <c r="AE90" s="18">
        <f t="shared" si="37"/>
        <v>0</v>
      </c>
      <c r="AF90" s="22">
        <f t="shared" si="38"/>
        <v>92</v>
      </c>
      <c r="AG90" s="22">
        <f t="shared" si="39"/>
        <v>478</v>
      </c>
      <c r="AH90" s="24">
        <f t="shared" si="40"/>
        <v>0</v>
      </c>
      <c r="AI90" s="24">
        <f t="shared" si="41"/>
        <v>7</v>
      </c>
      <c r="AJ90" s="27">
        <f t="shared" si="46"/>
        <v>219</v>
      </c>
      <c r="AK90" s="28">
        <f t="shared" si="45"/>
        <v>17513</v>
      </c>
      <c r="AL90" s="27">
        <f t="shared" si="42"/>
        <v>0</v>
      </c>
      <c r="AM90" s="28">
        <f t="shared" si="43"/>
        <v>23181</v>
      </c>
      <c r="AN90" s="27">
        <f t="shared" si="47"/>
        <v>903</v>
      </c>
      <c r="AO90" s="28">
        <f t="shared" si="44"/>
        <v>4190</v>
      </c>
    </row>
    <row r="91" spans="1:41" x14ac:dyDescent="0.25">
      <c r="A91" s="3">
        <v>45542</v>
      </c>
      <c r="B91" s="53">
        <v>3</v>
      </c>
      <c r="C91" s="53">
        <v>4</v>
      </c>
      <c r="D91" s="2">
        <v>110</v>
      </c>
      <c r="E91" s="2">
        <v>720</v>
      </c>
      <c r="F91" s="56">
        <v>4</v>
      </c>
      <c r="G91" s="54">
        <v>0</v>
      </c>
      <c r="H91" s="57">
        <v>73</v>
      </c>
      <c r="I91" s="56">
        <v>0</v>
      </c>
      <c r="J91" s="56">
        <v>9</v>
      </c>
      <c r="K91" s="58">
        <v>0</v>
      </c>
      <c r="L91" s="58">
        <v>2</v>
      </c>
      <c r="M91" s="54">
        <v>0</v>
      </c>
      <c r="N91" s="54">
        <v>0</v>
      </c>
      <c r="O91" s="59">
        <v>0</v>
      </c>
      <c r="P91" s="59">
        <v>0</v>
      </c>
      <c r="Q91" s="57">
        <v>24</v>
      </c>
      <c r="R91" s="57">
        <v>85</v>
      </c>
      <c r="S91" s="60">
        <v>0</v>
      </c>
      <c r="T91" s="60">
        <v>0</v>
      </c>
      <c r="U91" s="10">
        <f t="shared" si="27"/>
        <v>5</v>
      </c>
      <c r="V91" s="16">
        <f t="shared" si="28"/>
        <v>0</v>
      </c>
      <c r="W91" s="22">
        <f t="shared" si="29"/>
        <v>97</v>
      </c>
      <c r="X91" s="10">
        <f t="shared" si="30"/>
        <v>0</v>
      </c>
      <c r="Y91" s="10">
        <f t="shared" si="31"/>
        <v>59</v>
      </c>
      <c r="Z91" s="12">
        <f t="shared" si="32"/>
        <v>0</v>
      </c>
      <c r="AA91" s="12">
        <f t="shared" si="33"/>
        <v>13</v>
      </c>
      <c r="AB91" s="16">
        <f t="shared" si="34"/>
        <v>0</v>
      </c>
      <c r="AC91" s="16">
        <f t="shared" si="35"/>
        <v>0</v>
      </c>
      <c r="AD91" s="18">
        <f t="shared" si="36"/>
        <v>0</v>
      </c>
      <c r="AE91" s="18">
        <f t="shared" si="37"/>
        <v>0</v>
      </c>
      <c r="AF91" s="22">
        <f t="shared" si="38"/>
        <v>157</v>
      </c>
      <c r="AG91" s="22">
        <f t="shared" si="39"/>
        <v>556</v>
      </c>
      <c r="AH91" s="24">
        <f t="shared" si="40"/>
        <v>0</v>
      </c>
      <c r="AI91" s="24">
        <f t="shared" si="41"/>
        <v>0</v>
      </c>
      <c r="AJ91" s="27">
        <f t="shared" si="46"/>
        <v>64</v>
      </c>
      <c r="AK91" s="28">
        <f t="shared" si="45"/>
        <v>17577</v>
      </c>
      <c r="AL91" s="27">
        <f t="shared" si="42"/>
        <v>0</v>
      </c>
      <c r="AM91" s="28">
        <f t="shared" si="43"/>
        <v>23181</v>
      </c>
      <c r="AN91" s="27">
        <f t="shared" si="47"/>
        <v>810</v>
      </c>
      <c r="AO91" s="28">
        <f t="shared" si="44"/>
        <v>5000</v>
      </c>
    </row>
    <row r="92" spans="1:41" x14ac:dyDescent="0.25">
      <c r="A92" s="3">
        <v>45543</v>
      </c>
      <c r="B92" s="53">
        <v>4</v>
      </c>
      <c r="C92" s="53">
        <v>9</v>
      </c>
      <c r="D92" s="2">
        <v>110</v>
      </c>
      <c r="E92" s="2">
        <v>720</v>
      </c>
      <c r="F92" s="56">
        <v>9</v>
      </c>
      <c r="G92" s="54">
        <v>0</v>
      </c>
      <c r="H92" s="57">
        <v>29</v>
      </c>
      <c r="I92" s="56">
        <v>2</v>
      </c>
      <c r="J92" s="56">
        <v>32</v>
      </c>
      <c r="K92" s="58">
        <v>2</v>
      </c>
      <c r="L92" s="58">
        <v>3</v>
      </c>
      <c r="M92" s="54">
        <v>0</v>
      </c>
      <c r="N92" s="54">
        <v>0</v>
      </c>
      <c r="O92" s="59">
        <v>0</v>
      </c>
      <c r="P92" s="59">
        <v>0</v>
      </c>
      <c r="Q92" s="57">
        <v>17</v>
      </c>
      <c r="R92" s="57">
        <v>105</v>
      </c>
      <c r="S92" s="60">
        <v>3</v>
      </c>
      <c r="T92" s="60">
        <v>16</v>
      </c>
      <c r="U92" s="10">
        <f t="shared" si="27"/>
        <v>20</v>
      </c>
      <c r="V92" s="16">
        <f t="shared" si="28"/>
        <v>0</v>
      </c>
      <c r="W92" s="22">
        <f t="shared" si="29"/>
        <v>65</v>
      </c>
      <c r="X92" s="10">
        <f t="shared" si="30"/>
        <v>13</v>
      </c>
      <c r="Y92" s="10">
        <f t="shared" si="31"/>
        <v>209</v>
      </c>
      <c r="Z92" s="12">
        <f t="shared" si="32"/>
        <v>13</v>
      </c>
      <c r="AA92" s="12">
        <f t="shared" si="33"/>
        <v>20</v>
      </c>
      <c r="AB92" s="16">
        <f t="shared" si="34"/>
        <v>0</v>
      </c>
      <c r="AC92" s="16">
        <f t="shared" si="35"/>
        <v>0</v>
      </c>
      <c r="AD92" s="18">
        <f t="shared" si="36"/>
        <v>0</v>
      </c>
      <c r="AE92" s="18">
        <f t="shared" si="37"/>
        <v>0</v>
      </c>
      <c r="AF92" s="22">
        <f t="shared" si="38"/>
        <v>111</v>
      </c>
      <c r="AG92" s="22">
        <f t="shared" si="39"/>
        <v>687</v>
      </c>
      <c r="AH92" s="24">
        <f t="shared" si="40"/>
        <v>20</v>
      </c>
      <c r="AI92" s="24">
        <f t="shared" si="41"/>
        <v>105</v>
      </c>
      <c r="AJ92" s="27">
        <f t="shared" si="46"/>
        <v>242</v>
      </c>
      <c r="AK92" s="28">
        <f t="shared" si="45"/>
        <v>17819</v>
      </c>
      <c r="AL92" s="27">
        <f t="shared" si="42"/>
        <v>0</v>
      </c>
      <c r="AM92" s="28">
        <f t="shared" si="43"/>
        <v>23181</v>
      </c>
      <c r="AN92" s="27">
        <f t="shared" si="47"/>
        <v>863</v>
      </c>
      <c r="AO92" s="28">
        <f t="shared" si="44"/>
        <v>5863</v>
      </c>
    </row>
    <row r="93" spans="1:41" x14ac:dyDescent="0.25">
      <c r="A93" s="3">
        <v>45544</v>
      </c>
      <c r="B93" s="53">
        <v>3</v>
      </c>
      <c r="C93" s="53">
        <v>6</v>
      </c>
      <c r="D93" s="2">
        <v>110</v>
      </c>
      <c r="E93" s="2">
        <v>720</v>
      </c>
      <c r="F93" s="56">
        <v>0</v>
      </c>
      <c r="G93" s="54">
        <v>0</v>
      </c>
      <c r="H93" s="57">
        <v>0</v>
      </c>
      <c r="I93" s="56">
        <v>1</v>
      </c>
      <c r="J93" s="56">
        <v>24</v>
      </c>
      <c r="K93" s="58">
        <v>0</v>
      </c>
      <c r="L93" s="58">
        <v>5</v>
      </c>
      <c r="M93" s="54">
        <v>0</v>
      </c>
      <c r="N93" s="54">
        <v>0</v>
      </c>
      <c r="O93" s="59">
        <v>0</v>
      </c>
      <c r="P93" s="59">
        <v>0</v>
      </c>
      <c r="Q93" s="57">
        <v>38</v>
      </c>
      <c r="R93" s="57">
        <v>144</v>
      </c>
      <c r="S93" s="60">
        <v>0</v>
      </c>
      <c r="T93" s="60">
        <v>15</v>
      </c>
      <c r="U93" s="10">
        <f t="shared" si="27"/>
        <v>0</v>
      </c>
      <c r="V93" s="16">
        <f t="shared" si="28"/>
        <v>0</v>
      </c>
      <c r="W93" s="22">
        <f t="shared" si="29"/>
        <v>0</v>
      </c>
      <c r="X93" s="10">
        <f t="shared" si="30"/>
        <v>7</v>
      </c>
      <c r="Y93" s="10">
        <f t="shared" si="31"/>
        <v>157</v>
      </c>
      <c r="Z93" s="12">
        <f t="shared" si="32"/>
        <v>0</v>
      </c>
      <c r="AA93" s="12">
        <f t="shared" si="33"/>
        <v>33</v>
      </c>
      <c r="AB93" s="16">
        <f t="shared" si="34"/>
        <v>0</v>
      </c>
      <c r="AC93" s="16">
        <f t="shared" si="35"/>
        <v>0</v>
      </c>
      <c r="AD93" s="18">
        <f t="shared" si="36"/>
        <v>0</v>
      </c>
      <c r="AE93" s="18">
        <f t="shared" si="37"/>
        <v>0</v>
      </c>
      <c r="AF93" s="22">
        <f t="shared" si="38"/>
        <v>249</v>
      </c>
      <c r="AG93" s="22">
        <f t="shared" si="39"/>
        <v>943</v>
      </c>
      <c r="AH93" s="24">
        <f t="shared" si="40"/>
        <v>0</v>
      </c>
      <c r="AI93" s="24">
        <f t="shared" si="41"/>
        <v>98</v>
      </c>
      <c r="AJ93" s="27">
        <f t="shared" si="46"/>
        <v>164</v>
      </c>
      <c r="AK93" s="28">
        <f t="shared" si="45"/>
        <v>17983</v>
      </c>
      <c r="AL93" s="27">
        <f t="shared" si="42"/>
        <v>0</v>
      </c>
      <c r="AM93" s="28">
        <f t="shared" si="43"/>
        <v>23181</v>
      </c>
      <c r="AN93" s="27">
        <f t="shared" si="47"/>
        <v>1192</v>
      </c>
      <c r="AO93" s="28">
        <f t="shared" si="44"/>
        <v>7055</v>
      </c>
    </row>
    <row r="94" spans="1:41" x14ac:dyDescent="0.25">
      <c r="A94" s="3">
        <v>45545</v>
      </c>
      <c r="B94" s="53">
        <v>3</v>
      </c>
      <c r="C94" s="53">
        <v>6</v>
      </c>
      <c r="D94" s="2">
        <v>110</v>
      </c>
      <c r="E94" s="2">
        <v>720</v>
      </c>
      <c r="F94" s="56">
        <v>0</v>
      </c>
      <c r="G94" s="54">
        <v>0</v>
      </c>
      <c r="H94" s="57">
        <v>0</v>
      </c>
      <c r="I94" s="56">
        <v>2</v>
      </c>
      <c r="J94" s="56">
        <v>11</v>
      </c>
      <c r="K94" s="58">
        <v>0</v>
      </c>
      <c r="L94" s="58">
        <v>3</v>
      </c>
      <c r="M94" s="54">
        <v>0</v>
      </c>
      <c r="N94" s="54">
        <v>0</v>
      </c>
      <c r="O94" s="59">
        <v>0</v>
      </c>
      <c r="P94" s="59">
        <v>0</v>
      </c>
      <c r="Q94" s="57">
        <v>36</v>
      </c>
      <c r="R94" s="57">
        <v>133</v>
      </c>
      <c r="S94" s="60">
        <v>0</v>
      </c>
      <c r="T94" s="60">
        <v>8</v>
      </c>
      <c r="U94" s="10">
        <f t="shared" si="27"/>
        <v>0</v>
      </c>
      <c r="V94" s="16">
        <f t="shared" si="28"/>
        <v>0</v>
      </c>
      <c r="W94" s="22">
        <f t="shared" si="29"/>
        <v>0</v>
      </c>
      <c r="X94" s="10">
        <f t="shared" si="30"/>
        <v>13</v>
      </c>
      <c r="Y94" s="10">
        <f t="shared" si="31"/>
        <v>72</v>
      </c>
      <c r="Z94" s="12">
        <f t="shared" si="32"/>
        <v>0</v>
      </c>
      <c r="AA94" s="12">
        <f t="shared" si="33"/>
        <v>20</v>
      </c>
      <c r="AB94" s="16">
        <f t="shared" si="34"/>
        <v>0</v>
      </c>
      <c r="AC94" s="16">
        <f t="shared" si="35"/>
        <v>0</v>
      </c>
      <c r="AD94" s="18">
        <f t="shared" si="36"/>
        <v>0</v>
      </c>
      <c r="AE94" s="18">
        <f t="shared" si="37"/>
        <v>0</v>
      </c>
      <c r="AF94" s="22">
        <f t="shared" si="38"/>
        <v>236</v>
      </c>
      <c r="AG94" s="22">
        <f t="shared" si="39"/>
        <v>871</v>
      </c>
      <c r="AH94" s="24">
        <f t="shared" si="40"/>
        <v>0</v>
      </c>
      <c r="AI94" s="24">
        <f t="shared" si="41"/>
        <v>52</v>
      </c>
      <c r="AJ94" s="27">
        <f t="shared" si="46"/>
        <v>85</v>
      </c>
      <c r="AK94" s="28">
        <f t="shared" si="45"/>
        <v>18068</v>
      </c>
      <c r="AL94" s="27">
        <f t="shared" si="42"/>
        <v>0</v>
      </c>
      <c r="AM94" s="28">
        <f t="shared" si="43"/>
        <v>23181</v>
      </c>
      <c r="AN94" s="27">
        <f t="shared" si="47"/>
        <v>1107</v>
      </c>
      <c r="AO94" s="28">
        <f t="shared" si="44"/>
        <v>8162</v>
      </c>
    </row>
    <row r="95" spans="1:41" x14ac:dyDescent="0.25">
      <c r="A95" s="3">
        <v>45546</v>
      </c>
      <c r="B95" s="53">
        <v>2</v>
      </c>
      <c r="C95" s="53">
        <v>5</v>
      </c>
      <c r="D95" s="2">
        <v>110</v>
      </c>
      <c r="E95" s="2">
        <v>720</v>
      </c>
      <c r="F95" s="56">
        <v>0</v>
      </c>
      <c r="G95" s="54">
        <v>0</v>
      </c>
      <c r="H95" s="57">
        <v>0</v>
      </c>
      <c r="I95" s="56">
        <v>1</v>
      </c>
      <c r="J95" s="56">
        <v>6</v>
      </c>
      <c r="K95" s="58">
        <v>0</v>
      </c>
      <c r="L95" s="58">
        <v>3</v>
      </c>
      <c r="M95" s="54">
        <v>0</v>
      </c>
      <c r="N95" s="54">
        <v>0</v>
      </c>
      <c r="O95" s="59">
        <v>0</v>
      </c>
      <c r="P95" s="59">
        <v>0</v>
      </c>
      <c r="Q95" s="57">
        <v>38</v>
      </c>
      <c r="R95" s="57">
        <v>101</v>
      </c>
      <c r="S95" s="60">
        <v>4</v>
      </c>
      <c r="T95" s="60">
        <v>13</v>
      </c>
      <c r="U95" s="10">
        <f t="shared" si="27"/>
        <v>0</v>
      </c>
      <c r="V95" s="16">
        <f t="shared" si="28"/>
        <v>0</v>
      </c>
      <c r="W95" s="22">
        <f t="shared" si="29"/>
        <v>0</v>
      </c>
      <c r="X95" s="10">
        <f t="shared" si="30"/>
        <v>7</v>
      </c>
      <c r="Y95" s="10">
        <f t="shared" si="31"/>
        <v>39</v>
      </c>
      <c r="Z95" s="12">
        <f t="shared" si="32"/>
        <v>0</v>
      </c>
      <c r="AA95" s="12">
        <f t="shared" si="33"/>
        <v>20</v>
      </c>
      <c r="AB95" s="16">
        <f t="shared" si="34"/>
        <v>0</v>
      </c>
      <c r="AC95" s="16">
        <f t="shared" si="35"/>
        <v>0</v>
      </c>
      <c r="AD95" s="18">
        <f t="shared" si="36"/>
        <v>0</v>
      </c>
      <c r="AE95" s="18">
        <f t="shared" si="37"/>
        <v>0</v>
      </c>
      <c r="AF95" s="22">
        <f t="shared" si="38"/>
        <v>249</v>
      </c>
      <c r="AG95" s="22">
        <f t="shared" si="39"/>
        <v>661</v>
      </c>
      <c r="AH95" s="24">
        <f t="shared" si="40"/>
        <v>26</v>
      </c>
      <c r="AI95" s="24">
        <f t="shared" si="41"/>
        <v>85</v>
      </c>
      <c r="AJ95" s="27">
        <f t="shared" si="46"/>
        <v>46</v>
      </c>
      <c r="AK95" s="28">
        <f t="shared" si="45"/>
        <v>18114</v>
      </c>
      <c r="AL95" s="27">
        <f t="shared" si="42"/>
        <v>0</v>
      </c>
      <c r="AM95" s="28">
        <f t="shared" si="43"/>
        <v>23181</v>
      </c>
      <c r="AN95" s="27">
        <f t="shared" si="47"/>
        <v>910</v>
      </c>
      <c r="AO95" s="28">
        <f t="shared" si="44"/>
        <v>9072</v>
      </c>
    </row>
    <row r="96" spans="1:41" x14ac:dyDescent="0.25">
      <c r="A96" s="3">
        <v>45547</v>
      </c>
      <c r="B96" s="53">
        <v>5</v>
      </c>
      <c r="C96" s="53">
        <v>12</v>
      </c>
      <c r="D96" s="2">
        <v>110</v>
      </c>
      <c r="E96" s="2">
        <v>720</v>
      </c>
      <c r="F96" s="56">
        <v>0</v>
      </c>
      <c r="G96" s="54">
        <v>0</v>
      </c>
      <c r="H96" s="57">
        <v>54</v>
      </c>
      <c r="I96" s="56">
        <v>0</v>
      </c>
      <c r="J96" s="56">
        <v>11</v>
      </c>
      <c r="K96" s="58">
        <v>0</v>
      </c>
      <c r="L96" s="58">
        <v>0</v>
      </c>
      <c r="M96" s="54">
        <v>0</v>
      </c>
      <c r="N96" s="54">
        <v>0</v>
      </c>
      <c r="O96" s="59">
        <v>0</v>
      </c>
      <c r="P96" s="59">
        <v>0</v>
      </c>
      <c r="Q96" s="57">
        <v>42</v>
      </c>
      <c r="R96" s="57">
        <v>74</v>
      </c>
      <c r="S96" s="60">
        <v>0</v>
      </c>
      <c r="T96" s="60">
        <v>5</v>
      </c>
      <c r="U96" s="10">
        <f t="shared" si="27"/>
        <v>0</v>
      </c>
      <c r="V96" s="16">
        <f t="shared" si="28"/>
        <v>0</v>
      </c>
      <c r="W96" s="22">
        <f t="shared" si="29"/>
        <v>130</v>
      </c>
      <c r="X96" s="10">
        <f t="shared" si="30"/>
        <v>0</v>
      </c>
      <c r="Y96" s="10">
        <f t="shared" si="31"/>
        <v>72</v>
      </c>
      <c r="Z96" s="12">
        <f t="shared" si="32"/>
        <v>0</v>
      </c>
      <c r="AA96" s="12">
        <f t="shared" si="33"/>
        <v>0</v>
      </c>
      <c r="AB96" s="16">
        <f t="shared" si="34"/>
        <v>0</v>
      </c>
      <c r="AC96" s="16">
        <f t="shared" si="35"/>
        <v>0</v>
      </c>
      <c r="AD96" s="18">
        <f t="shared" si="36"/>
        <v>0</v>
      </c>
      <c r="AE96" s="18">
        <f t="shared" si="37"/>
        <v>0</v>
      </c>
      <c r="AF96" s="22">
        <f t="shared" si="38"/>
        <v>275</v>
      </c>
      <c r="AG96" s="22">
        <f t="shared" si="39"/>
        <v>484</v>
      </c>
      <c r="AH96" s="24">
        <f t="shared" si="40"/>
        <v>0</v>
      </c>
      <c r="AI96" s="24">
        <f t="shared" si="41"/>
        <v>33</v>
      </c>
      <c r="AJ96" s="27">
        <f t="shared" si="46"/>
        <v>72</v>
      </c>
      <c r="AK96" s="28">
        <f t="shared" si="45"/>
        <v>18186</v>
      </c>
      <c r="AL96" s="27">
        <f t="shared" si="42"/>
        <v>0</v>
      </c>
      <c r="AM96" s="28">
        <f t="shared" si="43"/>
        <v>23181</v>
      </c>
      <c r="AN96" s="27">
        <f t="shared" si="47"/>
        <v>889</v>
      </c>
      <c r="AO96" s="28">
        <f t="shared" si="44"/>
        <v>9961</v>
      </c>
    </row>
    <row r="97" spans="1:41" x14ac:dyDescent="0.25">
      <c r="A97" s="3">
        <v>45548</v>
      </c>
      <c r="B97" s="53">
        <v>1</v>
      </c>
      <c r="C97" s="53">
        <v>5</v>
      </c>
      <c r="D97" s="2">
        <v>110</v>
      </c>
      <c r="E97" s="2">
        <v>720</v>
      </c>
      <c r="F97" s="56">
        <v>0</v>
      </c>
      <c r="G97" s="54">
        <v>0</v>
      </c>
      <c r="H97" s="57">
        <v>1</v>
      </c>
      <c r="I97" s="56">
        <v>0</v>
      </c>
      <c r="J97" s="56">
        <v>9</v>
      </c>
      <c r="K97" s="58">
        <v>0</v>
      </c>
      <c r="L97" s="58">
        <v>1</v>
      </c>
      <c r="M97" s="54">
        <v>1</v>
      </c>
      <c r="N97" s="54">
        <v>0</v>
      </c>
      <c r="O97" s="59">
        <v>0</v>
      </c>
      <c r="P97" s="59">
        <v>0</v>
      </c>
      <c r="Q97" s="57">
        <v>35</v>
      </c>
      <c r="R97" s="57">
        <v>87</v>
      </c>
      <c r="S97" s="60">
        <v>0</v>
      </c>
      <c r="T97" s="60">
        <v>1</v>
      </c>
      <c r="U97" s="10">
        <f t="shared" si="27"/>
        <v>0</v>
      </c>
      <c r="V97" s="16">
        <f t="shared" si="28"/>
        <v>0</v>
      </c>
      <c r="W97" s="22">
        <f t="shared" si="29"/>
        <v>5</v>
      </c>
      <c r="X97" s="10">
        <f t="shared" si="30"/>
        <v>0</v>
      </c>
      <c r="Y97" s="10">
        <f t="shared" si="31"/>
        <v>59</v>
      </c>
      <c r="Z97" s="12">
        <f t="shared" si="32"/>
        <v>0</v>
      </c>
      <c r="AA97" s="12">
        <f t="shared" si="33"/>
        <v>7</v>
      </c>
      <c r="AB97" s="16">
        <f t="shared" si="34"/>
        <v>7</v>
      </c>
      <c r="AC97" s="16">
        <f t="shared" si="35"/>
        <v>0</v>
      </c>
      <c r="AD97" s="18">
        <f t="shared" si="36"/>
        <v>0</v>
      </c>
      <c r="AE97" s="18">
        <f t="shared" si="37"/>
        <v>0</v>
      </c>
      <c r="AF97" s="22">
        <f t="shared" si="38"/>
        <v>229</v>
      </c>
      <c r="AG97" s="22">
        <f t="shared" si="39"/>
        <v>569</v>
      </c>
      <c r="AH97" s="24">
        <f t="shared" si="40"/>
        <v>0</v>
      </c>
      <c r="AI97" s="24">
        <f t="shared" si="41"/>
        <v>7</v>
      </c>
      <c r="AJ97" s="27">
        <f t="shared" si="46"/>
        <v>59</v>
      </c>
      <c r="AK97" s="28">
        <f t="shared" si="45"/>
        <v>18245</v>
      </c>
      <c r="AL97" s="27">
        <f t="shared" si="42"/>
        <v>7</v>
      </c>
      <c r="AM97" s="28">
        <f t="shared" si="43"/>
        <v>23188</v>
      </c>
      <c r="AN97" s="27">
        <f t="shared" si="47"/>
        <v>803</v>
      </c>
      <c r="AO97" s="28">
        <f t="shared" si="44"/>
        <v>10764</v>
      </c>
    </row>
    <row r="98" spans="1:41" x14ac:dyDescent="0.25">
      <c r="A98" s="3">
        <v>45549</v>
      </c>
      <c r="B98" s="53">
        <v>2</v>
      </c>
      <c r="C98" s="53">
        <v>2</v>
      </c>
      <c r="D98" s="2">
        <v>110</v>
      </c>
      <c r="E98" s="2">
        <v>720</v>
      </c>
      <c r="F98" s="56">
        <v>0</v>
      </c>
      <c r="G98" s="54">
        <v>0</v>
      </c>
      <c r="H98" s="57">
        <v>20</v>
      </c>
      <c r="I98" s="56">
        <v>3</v>
      </c>
      <c r="J98" s="56">
        <v>9</v>
      </c>
      <c r="K98" s="58">
        <v>0</v>
      </c>
      <c r="L98" s="58">
        <v>2</v>
      </c>
      <c r="M98" s="54">
        <v>0</v>
      </c>
      <c r="N98" s="54">
        <v>0</v>
      </c>
      <c r="O98" s="59">
        <v>0</v>
      </c>
      <c r="P98" s="59">
        <v>0</v>
      </c>
      <c r="Q98" s="57">
        <v>53</v>
      </c>
      <c r="R98" s="57">
        <v>148</v>
      </c>
      <c r="S98" s="60">
        <v>0</v>
      </c>
      <c r="T98" s="60">
        <v>0</v>
      </c>
      <c r="U98" s="10">
        <f t="shared" si="27"/>
        <v>0</v>
      </c>
      <c r="V98" s="16">
        <f t="shared" si="28"/>
        <v>0</v>
      </c>
      <c r="W98" s="22">
        <f t="shared" si="29"/>
        <v>20</v>
      </c>
      <c r="X98" s="10">
        <f t="shared" si="30"/>
        <v>20</v>
      </c>
      <c r="Y98" s="10">
        <f t="shared" si="31"/>
        <v>59</v>
      </c>
      <c r="Z98" s="12">
        <f t="shared" si="32"/>
        <v>0</v>
      </c>
      <c r="AA98" s="12">
        <f t="shared" si="33"/>
        <v>13</v>
      </c>
      <c r="AB98" s="16">
        <f t="shared" si="34"/>
        <v>0</v>
      </c>
      <c r="AC98" s="16">
        <f t="shared" si="35"/>
        <v>0</v>
      </c>
      <c r="AD98" s="18">
        <f t="shared" si="36"/>
        <v>0</v>
      </c>
      <c r="AE98" s="18">
        <f t="shared" si="37"/>
        <v>0</v>
      </c>
      <c r="AF98" s="22">
        <f t="shared" si="38"/>
        <v>347</v>
      </c>
      <c r="AG98" s="22">
        <f t="shared" si="39"/>
        <v>969</v>
      </c>
      <c r="AH98" s="24">
        <f t="shared" si="40"/>
        <v>0</v>
      </c>
      <c r="AI98" s="24">
        <f t="shared" si="41"/>
        <v>0</v>
      </c>
      <c r="AJ98" s="27">
        <f t="shared" si="46"/>
        <v>79</v>
      </c>
      <c r="AK98" s="28">
        <f t="shared" si="45"/>
        <v>18324</v>
      </c>
      <c r="AL98" s="27">
        <f t="shared" si="42"/>
        <v>0</v>
      </c>
      <c r="AM98" s="28">
        <f t="shared" si="43"/>
        <v>23188</v>
      </c>
      <c r="AN98" s="27">
        <f t="shared" si="47"/>
        <v>1336</v>
      </c>
      <c r="AO98" s="28">
        <f t="shared" si="44"/>
        <v>12100</v>
      </c>
    </row>
    <row r="99" spans="1:41" x14ac:dyDescent="0.25">
      <c r="A99" s="3">
        <v>45550</v>
      </c>
      <c r="B99" s="53">
        <v>3</v>
      </c>
      <c r="C99" s="53">
        <v>4</v>
      </c>
      <c r="D99" s="2">
        <v>110</v>
      </c>
      <c r="E99" s="2">
        <v>720</v>
      </c>
      <c r="F99" s="56">
        <v>1</v>
      </c>
      <c r="G99" s="54">
        <v>0</v>
      </c>
      <c r="H99" s="57">
        <v>125</v>
      </c>
      <c r="I99" s="56">
        <v>3</v>
      </c>
      <c r="J99" s="56">
        <v>5</v>
      </c>
      <c r="K99" s="58">
        <v>0</v>
      </c>
      <c r="L99" s="58">
        <v>0</v>
      </c>
      <c r="M99" s="54">
        <v>0</v>
      </c>
      <c r="N99" s="54">
        <v>0</v>
      </c>
      <c r="O99" s="59">
        <v>0</v>
      </c>
      <c r="P99" s="59">
        <v>0</v>
      </c>
      <c r="Q99" s="57">
        <v>52</v>
      </c>
      <c r="R99" s="57">
        <v>97</v>
      </c>
      <c r="S99" s="60">
        <v>2</v>
      </c>
      <c r="T99" s="60">
        <v>13</v>
      </c>
      <c r="U99" s="10">
        <f t="shared" si="27"/>
        <v>1</v>
      </c>
      <c r="V99" s="16">
        <f t="shared" si="28"/>
        <v>0</v>
      </c>
      <c r="W99" s="22">
        <f t="shared" si="29"/>
        <v>167</v>
      </c>
      <c r="X99" s="10">
        <f t="shared" si="30"/>
        <v>20</v>
      </c>
      <c r="Y99" s="10">
        <f t="shared" si="31"/>
        <v>33</v>
      </c>
      <c r="Z99" s="12">
        <f t="shared" si="32"/>
        <v>0</v>
      </c>
      <c r="AA99" s="12">
        <f t="shared" si="33"/>
        <v>0</v>
      </c>
      <c r="AB99" s="16">
        <f t="shared" si="34"/>
        <v>0</v>
      </c>
      <c r="AC99" s="16">
        <f t="shared" si="35"/>
        <v>0</v>
      </c>
      <c r="AD99" s="18">
        <f t="shared" si="36"/>
        <v>0</v>
      </c>
      <c r="AE99" s="18">
        <f t="shared" si="37"/>
        <v>0</v>
      </c>
      <c r="AF99" s="22">
        <f t="shared" si="38"/>
        <v>340</v>
      </c>
      <c r="AG99" s="22">
        <f t="shared" si="39"/>
        <v>635</v>
      </c>
      <c r="AH99" s="24">
        <f t="shared" si="40"/>
        <v>13</v>
      </c>
      <c r="AI99" s="24">
        <f t="shared" si="41"/>
        <v>85</v>
      </c>
      <c r="AJ99" s="27">
        <f t="shared" si="46"/>
        <v>54</v>
      </c>
      <c r="AK99" s="28">
        <f t="shared" si="45"/>
        <v>18378</v>
      </c>
      <c r="AL99" s="27">
        <f t="shared" si="42"/>
        <v>0</v>
      </c>
      <c r="AM99" s="28">
        <f t="shared" si="43"/>
        <v>23188</v>
      </c>
      <c r="AN99" s="27">
        <f t="shared" si="47"/>
        <v>1142</v>
      </c>
      <c r="AO99" s="28">
        <f t="shared" si="44"/>
        <v>13242</v>
      </c>
    </row>
    <row r="100" spans="1:41" x14ac:dyDescent="0.25">
      <c r="A100" s="3">
        <v>45551</v>
      </c>
      <c r="B100" s="53">
        <v>4</v>
      </c>
      <c r="C100" s="53">
        <v>5</v>
      </c>
      <c r="D100" s="2">
        <v>110</v>
      </c>
      <c r="E100" s="2">
        <v>720</v>
      </c>
      <c r="F100" s="56">
        <v>15</v>
      </c>
      <c r="G100" s="54">
        <v>0</v>
      </c>
      <c r="H100" s="57">
        <v>175</v>
      </c>
      <c r="I100" s="56">
        <v>0</v>
      </c>
      <c r="J100" s="56">
        <v>3</v>
      </c>
      <c r="K100" s="58">
        <v>0</v>
      </c>
      <c r="L100" s="58">
        <v>0</v>
      </c>
      <c r="M100" s="54">
        <v>0</v>
      </c>
      <c r="N100" s="54">
        <v>0</v>
      </c>
      <c r="O100" s="59">
        <v>0</v>
      </c>
      <c r="P100" s="59">
        <v>0</v>
      </c>
      <c r="Q100" s="57">
        <v>42</v>
      </c>
      <c r="R100" s="57">
        <v>122</v>
      </c>
      <c r="S100" s="60">
        <v>1</v>
      </c>
      <c r="T100" s="60">
        <v>3</v>
      </c>
      <c r="U100" s="10">
        <f t="shared" si="27"/>
        <v>19</v>
      </c>
      <c r="V100" s="16">
        <f t="shared" si="28"/>
        <v>0</v>
      </c>
      <c r="W100" s="22">
        <f t="shared" si="29"/>
        <v>219</v>
      </c>
      <c r="X100" s="10">
        <f t="shared" si="30"/>
        <v>0</v>
      </c>
      <c r="Y100" s="10">
        <f t="shared" si="31"/>
        <v>20</v>
      </c>
      <c r="Z100" s="12">
        <f t="shared" si="32"/>
        <v>0</v>
      </c>
      <c r="AA100" s="12">
        <f t="shared" si="33"/>
        <v>0</v>
      </c>
      <c r="AB100" s="16">
        <f t="shared" si="34"/>
        <v>0</v>
      </c>
      <c r="AC100" s="16">
        <f t="shared" si="35"/>
        <v>0</v>
      </c>
      <c r="AD100" s="18">
        <f t="shared" si="36"/>
        <v>0</v>
      </c>
      <c r="AE100" s="18">
        <f t="shared" si="37"/>
        <v>0</v>
      </c>
      <c r="AF100" s="22">
        <f t="shared" si="38"/>
        <v>275</v>
      </c>
      <c r="AG100" s="22">
        <f t="shared" si="39"/>
        <v>799</v>
      </c>
      <c r="AH100" s="24">
        <f t="shared" si="40"/>
        <v>7</v>
      </c>
      <c r="AI100" s="24">
        <f t="shared" si="41"/>
        <v>20</v>
      </c>
      <c r="AJ100" s="27">
        <f t="shared" si="46"/>
        <v>39</v>
      </c>
      <c r="AK100" s="28">
        <f t="shared" si="45"/>
        <v>18417</v>
      </c>
      <c r="AL100" s="27">
        <f t="shared" si="42"/>
        <v>0</v>
      </c>
      <c r="AM100" s="28">
        <f t="shared" si="43"/>
        <v>23188</v>
      </c>
      <c r="AN100" s="27">
        <f t="shared" si="47"/>
        <v>1293</v>
      </c>
      <c r="AO100" s="28">
        <f t="shared" si="44"/>
        <v>14535</v>
      </c>
    </row>
    <row r="101" spans="1:41" x14ac:dyDescent="0.25">
      <c r="A101" s="3">
        <v>45552</v>
      </c>
      <c r="B101" s="53">
        <v>4</v>
      </c>
      <c r="C101" s="53">
        <v>6</v>
      </c>
      <c r="D101" s="2">
        <v>110</v>
      </c>
      <c r="E101" s="2">
        <v>720</v>
      </c>
      <c r="F101" s="56">
        <v>0</v>
      </c>
      <c r="G101" s="54">
        <v>0</v>
      </c>
      <c r="H101" s="57">
        <v>162</v>
      </c>
      <c r="I101" s="56">
        <v>0</v>
      </c>
      <c r="J101" s="56">
        <v>1</v>
      </c>
      <c r="K101" s="58">
        <v>0</v>
      </c>
      <c r="L101" s="58">
        <v>0</v>
      </c>
      <c r="M101" s="54">
        <v>0</v>
      </c>
      <c r="N101" s="54">
        <v>0</v>
      </c>
      <c r="O101" s="59">
        <v>0</v>
      </c>
      <c r="P101" s="59">
        <v>0</v>
      </c>
      <c r="Q101" s="57">
        <v>9</v>
      </c>
      <c r="R101" s="57">
        <v>33</v>
      </c>
      <c r="S101" s="60">
        <v>1</v>
      </c>
      <c r="T101" s="60"/>
      <c r="U101" s="10">
        <f t="shared" si="27"/>
        <v>0</v>
      </c>
      <c r="V101" s="16">
        <f t="shared" si="28"/>
        <v>0</v>
      </c>
      <c r="W101" s="22">
        <f t="shared" si="29"/>
        <v>243</v>
      </c>
      <c r="X101" s="10">
        <f t="shared" si="30"/>
        <v>0</v>
      </c>
      <c r="Y101" s="10">
        <f t="shared" si="31"/>
        <v>7</v>
      </c>
      <c r="Z101" s="12">
        <f t="shared" si="32"/>
        <v>0</v>
      </c>
      <c r="AA101" s="12">
        <f t="shared" si="33"/>
        <v>0</v>
      </c>
      <c r="AB101" s="16">
        <f t="shared" si="34"/>
        <v>0</v>
      </c>
      <c r="AC101" s="16">
        <f t="shared" si="35"/>
        <v>0</v>
      </c>
      <c r="AD101" s="18">
        <f t="shared" si="36"/>
        <v>0</v>
      </c>
      <c r="AE101" s="18">
        <f t="shared" si="37"/>
        <v>0</v>
      </c>
      <c r="AF101" s="22">
        <f t="shared" si="38"/>
        <v>59</v>
      </c>
      <c r="AG101" s="22">
        <f t="shared" si="39"/>
        <v>216</v>
      </c>
      <c r="AH101" s="24">
        <f t="shared" si="40"/>
        <v>7</v>
      </c>
      <c r="AI101" s="24">
        <f t="shared" si="41"/>
        <v>0</v>
      </c>
      <c r="AJ101" s="27">
        <f t="shared" si="46"/>
        <v>7</v>
      </c>
      <c r="AK101" s="28">
        <f t="shared" si="45"/>
        <v>18424</v>
      </c>
      <c r="AL101" s="27">
        <f t="shared" si="42"/>
        <v>0</v>
      </c>
      <c r="AM101" s="28">
        <f t="shared" si="43"/>
        <v>23188</v>
      </c>
      <c r="AN101" s="27">
        <f>W101+AF101+AG101</f>
        <v>518</v>
      </c>
      <c r="AO101" s="28">
        <f>AN101+AO100</f>
        <v>15053</v>
      </c>
    </row>
    <row r="102" spans="1:41" x14ac:dyDescent="0.25">
      <c r="A102" s="3">
        <v>45553</v>
      </c>
      <c r="B102" s="53"/>
      <c r="D102" s="2">
        <v>110</v>
      </c>
      <c r="E102" s="2">
        <v>720</v>
      </c>
      <c r="F102" s="56"/>
      <c r="G102" s="54"/>
      <c r="H102" s="57"/>
      <c r="I102" s="56"/>
      <c r="J102" s="56"/>
      <c r="K102" s="58"/>
      <c r="L102" s="58"/>
      <c r="M102" s="54"/>
      <c r="N102" s="54"/>
      <c r="O102" s="59"/>
      <c r="P102" s="59"/>
      <c r="Q102" s="57"/>
      <c r="R102" s="57"/>
      <c r="S102" s="60"/>
      <c r="T102" s="60"/>
      <c r="U102" s="10">
        <f t="shared" si="27"/>
        <v>0</v>
      </c>
      <c r="V102" s="16">
        <f t="shared" si="28"/>
        <v>0</v>
      </c>
      <c r="W102" s="22">
        <f t="shared" si="29"/>
        <v>0</v>
      </c>
      <c r="X102" s="10">
        <f t="shared" si="30"/>
        <v>0</v>
      </c>
      <c r="Y102" s="10">
        <f t="shared" si="31"/>
        <v>0</v>
      </c>
      <c r="Z102" s="12">
        <f t="shared" si="32"/>
        <v>0</v>
      </c>
      <c r="AA102" s="12">
        <f t="shared" si="33"/>
        <v>0</v>
      </c>
      <c r="AB102" s="16">
        <f t="shared" si="34"/>
        <v>0</v>
      </c>
      <c r="AC102" s="16">
        <f t="shared" si="35"/>
        <v>0</v>
      </c>
      <c r="AD102" s="18">
        <f t="shared" si="36"/>
        <v>0</v>
      </c>
      <c r="AE102" s="18">
        <f t="shared" si="37"/>
        <v>0</v>
      </c>
      <c r="AF102" s="22">
        <f t="shared" si="38"/>
        <v>0</v>
      </c>
      <c r="AG102" s="22">
        <f t="shared" si="39"/>
        <v>0</v>
      </c>
      <c r="AH102" s="24">
        <f t="shared" si="40"/>
        <v>0</v>
      </c>
      <c r="AI102" s="24">
        <f t="shared" si="41"/>
        <v>0</v>
      </c>
      <c r="AJ102" s="27">
        <f t="shared" si="46"/>
        <v>0</v>
      </c>
      <c r="AK102" s="28">
        <f t="shared" si="45"/>
        <v>18424</v>
      </c>
      <c r="AL102" s="27">
        <f t="shared" si="42"/>
        <v>0</v>
      </c>
      <c r="AM102" s="28">
        <f t="shared" si="43"/>
        <v>23188</v>
      </c>
      <c r="AN102" s="27">
        <f t="shared" si="47"/>
        <v>0</v>
      </c>
      <c r="AO102" s="28">
        <f t="shared" si="44"/>
        <v>15053</v>
      </c>
    </row>
    <row r="103" spans="1:41" x14ac:dyDescent="0.25">
      <c r="A103" s="3">
        <v>45554</v>
      </c>
      <c r="B103" s="53"/>
      <c r="D103" s="2">
        <v>110</v>
      </c>
      <c r="E103" s="2">
        <v>720</v>
      </c>
      <c r="F103" s="56"/>
      <c r="G103" s="54"/>
      <c r="H103" s="57"/>
      <c r="I103" s="56"/>
      <c r="J103" s="56"/>
      <c r="K103" s="58"/>
      <c r="L103" s="58"/>
      <c r="M103" s="54"/>
      <c r="N103" s="54"/>
      <c r="O103" s="59"/>
      <c r="P103" s="59"/>
      <c r="Q103" s="57"/>
      <c r="R103" s="57"/>
      <c r="S103" s="60"/>
      <c r="T103" s="60"/>
      <c r="U103" s="10">
        <f t="shared" si="27"/>
        <v>0</v>
      </c>
      <c r="V103" s="16">
        <f t="shared" si="28"/>
        <v>0</v>
      </c>
      <c r="W103" s="22">
        <f t="shared" si="29"/>
        <v>0</v>
      </c>
      <c r="X103" s="10">
        <f t="shared" si="30"/>
        <v>0</v>
      </c>
      <c r="Y103" s="10">
        <f t="shared" si="31"/>
        <v>0</v>
      </c>
      <c r="Z103" s="12">
        <f t="shared" si="32"/>
        <v>0</v>
      </c>
      <c r="AA103" s="12">
        <f t="shared" si="33"/>
        <v>0</v>
      </c>
      <c r="AB103" s="16">
        <f t="shared" si="34"/>
        <v>0</v>
      </c>
      <c r="AC103" s="16">
        <f t="shared" si="35"/>
        <v>0</v>
      </c>
      <c r="AD103" s="18">
        <f t="shared" si="36"/>
        <v>0</v>
      </c>
      <c r="AE103" s="18">
        <f t="shared" si="37"/>
        <v>0</v>
      </c>
      <c r="AF103" s="22">
        <f t="shared" si="38"/>
        <v>0</v>
      </c>
      <c r="AG103" s="22">
        <f t="shared" si="39"/>
        <v>0</v>
      </c>
      <c r="AH103" s="24">
        <f t="shared" si="40"/>
        <v>0</v>
      </c>
      <c r="AI103" s="24">
        <f t="shared" si="41"/>
        <v>0</v>
      </c>
      <c r="AJ103" s="27">
        <f t="shared" si="46"/>
        <v>0</v>
      </c>
      <c r="AK103" s="28">
        <f t="shared" si="45"/>
        <v>18424</v>
      </c>
      <c r="AL103" s="27">
        <f t="shared" si="42"/>
        <v>0</v>
      </c>
      <c r="AM103" s="28">
        <f t="shared" si="43"/>
        <v>23188</v>
      </c>
      <c r="AN103" s="27">
        <f t="shared" si="47"/>
        <v>0</v>
      </c>
      <c r="AO103" s="28">
        <f t="shared" si="44"/>
        <v>15053</v>
      </c>
    </row>
    <row r="104" spans="1:41" x14ac:dyDescent="0.25">
      <c r="A104" s="3">
        <v>45555</v>
      </c>
      <c r="B104" s="53"/>
      <c r="D104" s="2">
        <v>110</v>
      </c>
      <c r="E104" s="2">
        <v>720</v>
      </c>
      <c r="F104" s="56"/>
      <c r="G104" s="54"/>
      <c r="H104" s="57"/>
      <c r="I104" s="56"/>
      <c r="J104" s="56"/>
      <c r="K104" s="58"/>
      <c r="L104" s="58"/>
      <c r="M104" s="54"/>
      <c r="N104" s="54"/>
      <c r="O104" s="59"/>
      <c r="P104" s="59"/>
      <c r="Q104" s="57"/>
      <c r="R104" s="57"/>
      <c r="S104" s="60"/>
      <c r="T104" s="60"/>
      <c r="U104" s="10">
        <f t="shared" si="27"/>
        <v>0</v>
      </c>
      <c r="V104" s="16">
        <f t="shared" si="28"/>
        <v>0</v>
      </c>
      <c r="W104" s="22">
        <f t="shared" si="29"/>
        <v>0</v>
      </c>
      <c r="X104" s="10">
        <f t="shared" si="30"/>
        <v>0</v>
      </c>
      <c r="Y104" s="10">
        <f t="shared" si="31"/>
        <v>0</v>
      </c>
      <c r="Z104" s="12">
        <f t="shared" si="32"/>
        <v>0</v>
      </c>
      <c r="AA104" s="12">
        <f t="shared" si="33"/>
        <v>0</v>
      </c>
      <c r="AB104" s="16">
        <f t="shared" si="34"/>
        <v>0</v>
      </c>
      <c r="AC104" s="16">
        <f t="shared" si="35"/>
        <v>0</v>
      </c>
      <c r="AD104" s="18">
        <f t="shared" si="36"/>
        <v>0</v>
      </c>
      <c r="AE104" s="18">
        <f t="shared" si="37"/>
        <v>0</v>
      </c>
      <c r="AF104" s="22">
        <f t="shared" si="38"/>
        <v>0</v>
      </c>
      <c r="AG104" s="22">
        <f t="shared" si="39"/>
        <v>0</v>
      </c>
      <c r="AH104" s="24">
        <f t="shared" si="40"/>
        <v>0</v>
      </c>
      <c r="AI104" s="24">
        <f t="shared" si="41"/>
        <v>0</v>
      </c>
      <c r="AJ104" s="27">
        <f t="shared" si="46"/>
        <v>0</v>
      </c>
      <c r="AK104" s="28">
        <f t="shared" si="45"/>
        <v>18424</v>
      </c>
      <c r="AL104" s="27">
        <f t="shared" si="42"/>
        <v>0</v>
      </c>
      <c r="AM104" s="28">
        <f t="shared" si="43"/>
        <v>23188</v>
      </c>
      <c r="AN104" s="27">
        <f t="shared" si="47"/>
        <v>0</v>
      </c>
      <c r="AO104" s="28">
        <f t="shared" si="44"/>
        <v>15053</v>
      </c>
    </row>
    <row r="105" spans="1:41" x14ac:dyDescent="0.25">
      <c r="A105" s="3">
        <v>45556</v>
      </c>
      <c r="B105" s="53"/>
      <c r="D105" s="2">
        <v>110</v>
      </c>
      <c r="E105" s="2">
        <v>720</v>
      </c>
      <c r="F105" s="56"/>
      <c r="G105" s="54"/>
      <c r="H105" s="57"/>
      <c r="I105" s="56"/>
      <c r="J105" s="56"/>
      <c r="K105" s="58"/>
      <c r="L105" s="58"/>
      <c r="M105" s="54"/>
      <c r="N105" s="54"/>
      <c r="O105" s="59"/>
      <c r="P105" s="59"/>
      <c r="Q105" s="57"/>
      <c r="R105" s="57"/>
      <c r="S105" s="60"/>
      <c r="T105" s="60"/>
      <c r="U105" s="10">
        <f t="shared" si="27"/>
        <v>0</v>
      </c>
      <c r="V105" s="16">
        <f t="shared" si="28"/>
        <v>0</v>
      </c>
      <c r="W105" s="22">
        <f t="shared" si="29"/>
        <v>0</v>
      </c>
      <c r="X105" s="10">
        <f t="shared" si="30"/>
        <v>0</v>
      </c>
      <c r="Y105" s="10">
        <f t="shared" si="31"/>
        <v>0</v>
      </c>
      <c r="Z105" s="12">
        <f t="shared" si="32"/>
        <v>0</v>
      </c>
      <c r="AA105" s="12">
        <f t="shared" si="33"/>
        <v>0</v>
      </c>
      <c r="AB105" s="16">
        <f t="shared" si="34"/>
        <v>0</v>
      </c>
      <c r="AC105" s="16">
        <f t="shared" si="35"/>
        <v>0</v>
      </c>
      <c r="AD105" s="18">
        <f t="shared" si="36"/>
        <v>0</v>
      </c>
      <c r="AE105" s="18">
        <f t="shared" si="37"/>
        <v>0</v>
      </c>
      <c r="AF105" s="22">
        <f t="shared" si="38"/>
        <v>0</v>
      </c>
      <c r="AG105" s="22">
        <f t="shared" si="39"/>
        <v>0</v>
      </c>
      <c r="AH105" s="24">
        <f t="shared" si="40"/>
        <v>0</v>
      </c>
      <c r="AI105" s="24">
        <f t="shared" si="41"/>
        <v>0</v>
      </c>
      <c r="AJ105" s="27">
        <f t="shared" si="46"/>
        <v>0</v>
      </c>
      <c r="AK105" s="28">
        <f t="shared" si="45"/>
        <v>18424</v>
      </c>
      <c r="AL105" s="27">
        <f t="shared" si="42"/>
        <v>0</v>
      </c>
      <c r="AM105" s="28">
        <f t="shared" si="43"/>
        <v>23188</v>
      </c>
      <c r="AN105" s="27">
        <f t="shared" si="47"/>
        <v>0</v>
      </c>
      <c r="AO105" s="28">
        <f t="shared" si="44"/>
        <v>15053</v>
      </c>
    </row>
    <row r="106" spans="1:41" x14ac:dyDescent="0.25">
      <c r="A106" s="3">
        <v>45557</v>
      </c>
      <c r="B106" s="53"/>
      <c r="D106" s="2">
        <v>110</v>
      </c>
      <c r="E106" s="2">
        <v>720</v>
      </c>
      <c r="F106" s="56"/>
      <c r="G106" s="54"/>
      <c r="H106" s="57"/>
      <c r="I106" s="56"/>
      <c r="J106" s="56"/>
      <c r="K106" s="58"/>
      <c r="L106" s="58"/>
      <c r="M106" s="54"/>
      <c r="N106" s="54"/>
      <c r="O106" s="59"/>
      <c r="P106" s="59"/>
      <c r="Q106" s="57"/>
      <c r="R106" s="57"/>
      <c r="S106" s="60"/>
      <c r="T106" s="60"/>
      <c r="U106" s="10">
        <f t="shared" si="27"/>
        <v>0</v>
      </c>
      <c r="V106" s="16">
        <f t="shared" si="28"/>
        <v>0</v>
      </c>
      <c r="W106" s="22">
        <f t="shared" si="29"/>
        <v>0</v>
      </c>
      <c r="X106" s="10">
        <f t="shared" si="30"/>
        <v>0</v>
      </c>
      <c r="Y106" s="10">
        <f t="shared" si="31"/>
        <v>0</v>
      </c>
      <c r="Z106" s="12">
        <f t="shared" si="32"/>
        <v>0</v>
      </c>
      <c r="AA106" s="12">
        <f t="shared" si="33"/>
        <v>0</v>
      </c>
      <c r="AB106" s="16">
        <f t="shared" si="34"/>
        <v>0</v>
      </c>
      <c r="AC106" s="16">
        <f t="shared" si="35"/>
        <v>0</v>
      </c>
      <c r="AD106" s="18">
        <f t="shared" si="36"/>
        <v>0</v>
      </c>
      <c r="AE106" s="18">
        <f t="shared" si="37"/>
        <v>0</v>
      </c>
      <c r="AF106" s="22">
        <f t="shared" si="38"/>
        <v>0</v>
      </c>
      <c r="AG106" s="22">
        <f t="shared" si="39"/>
        <v>0</v>
      </c>
      <c r="AH106" s="24">
        <f t="shared" si="40"/>
        <v>0</v>
      </c>
      <c r="AI106" s="24">
        <f t="shared" si="41"/>
        <v>0</v>
      </c>
      <c r="AJ106" s="27">
        <f t="shared" si="46"/>
        <v>0</v>
      </c>
      <c r="AK106" s="28">
        <f t="shared" si="45"/>
        <v>18424</v>
      </c>
      <c r="AL106" s="27">
        <f t="shared" si="42"/>
        <v>0</v>
      </c>
      <c r="AM106" s="28">
        <f t="shared" si="43"/>
        <v>23188</v>
      </c>
      <c r="AN106" s="27">
        <f t="shared" si="47"/>
        <v>0</v>
      </c>
      <c r="AO106" s="28">
        <f t="shared" si="44"/>
        <v>15053</v>
      </c>
    </row>
    <row r="107" spans="1:41" x14ac:dyDescent="0.25">
      <c r="A107" s="3">
        <v>45558</v>
      </c>
      <c r="B107" s="53"/>
      <c r="D107" s="2">
        <v>110</v>
      </c>
      <c r="E107" s="2">
        <v>720</v>
      </c>
      <c r="F107" s="56"/>
      <c r="G107" s="54"/>
      <c r="H107" s="57"/>
      <c r="I107" s="56"/>
      <c r="J107" s="56"/>
      <c r="K107" s="58"/>
      <c r="L107" s="58"/>
      <c r="M107" s="54"/>
      <c r="N107" s="54"/>
      <c r="O107" s="59"/>
      <c r="P107" s="59"/>
      <c r="Q107" s="57"/>
      <c r="R107" s="57"/>
      <c r="S107" s="60"/>
      <c r="T107" s="60"/>
      <c r="U107" s="10">
        <f t="shared" si="27"/>
        <v>0</v>
      </c>
      <c r="V107" s="16">
        <f t="shared" si="28"/>
        <v>0</v>
      </c>
      <c r="W107" s="22">
        <f t="shared" si="29"/>
        <v>0</v>
      </c>
      <c r="X107" s="10">
        <f t="shared" si="30"/>
        <v>0</v>
      </c>
      <c r="Y107" s="10">
        <f t="shared" si="31"/>
        <v>0</v>
      </c>
      <c r="Z107" s="12">
        <f t="shared" si="32"/>
        <v>0</v>
      </c>
      <c r="AA107" s="12">
        <f t="shared" si="33"/>
        <v>0</v>
      </c>
      <c r="AB107" s="16">
        <f t="shared" si="34"/>
        <v>0</v>
      </c>
      <c r="AC107" s="16">
        <f t="shared" si="35"/>
        <v>0</v>
      </c>
      <c r="AD107" s="18">
        <f t="shared" si="36"/>
        <v>0</v>
      </c>
      <c r="AE107" s="18">
        <f t="shared" si="37"/>
        <v>0</v>
      </c>
      <c r="AF107" s="22">
        <f t="shared" si="38"/>
        <v>0</v>
      </c>
      <c r="AG107" s="22">
        <f t="shared" si="39"/>
        <v>0</v>
      </c>
      <c r="AH107" s="24">
        <f t="shared" si="40"/>
        <v>0</v>
      </c>
      <c r="AI107" s="24">
        <f t="shared" si="41"/>
        <v>0</v>
      </c>
      <c r="AJ107" s="27">
        <f t="shared" si="46"/>
        <v>0</v>
      </c>
      <c r="AK107" s="28">
        <f t="shared" si="45"/>
        <v>18424</v>
      </c>
      <c r="AL107" s="27">
        <f t="shared" si="42"/>
        <v>0</v>
      </c>
      <c r="AM107" s="28">
        <f t="shared" si="43"/>
        <v>23188</v>
      </c>
      <c r="AN107" s="27">
        <f t="shared" si="47"/>
        <v>0</v>
      </c>
      <c r="AO107" s="28">
        <f t="shared" si="44"/>
        <v>15053</v>
      </c>
    </row>
    <row r="108" spans="1:41" x14ac:dyDescent="0.25">
      <c r="A108" s="3">
        <v>45559</v>
      </c>
      <c r="B108" s="53"/>
      <c r="D108" s="2">
        <v>110</v>
      </c>
      <c r="E108" s="2">
        <v>720</v>
      </c>
      <c r="F108" s="56"/>
      <c r="G108" s="54"/>
      <c r="H108" s="57"/>
      <c r="I108" s="56"/>
      <c r="J108" s="56"/>
      <c r="K108" s="58"/>
      <c r="L108" s="58"/>
      <c r="M108" s="54"/>
      <c r="N108" s="54"/>
      <c r="O108" s="59"/>
      <c r="P108" s="59"/>
      <c r="Q108" s="57"/>
      <c r="R108" s="57"/>
      <c r="S108" s="60"/>
      <c r="T108" s="60"/>
      <c r="U108" s="10">
        <f t="shared" si="27"/>
        <v>0</v>
      </c>
      <c r="V108" s="16">
        <f t="shared" si="28"/>
        <v>0</v>
      </c>
      <c r="W108" s="22">
        <f t="shared" si="29"/>
        <v>0</v>
      </c>
      <c r="X108" s="10">
        <f t="shared" si="30"/>
        <v>0</v>
      </c>
      <c r="Y108" s="10">
        <f t="shared" si="31"/>
        <v>0</v>
      </c>
      <c r="Z108" s="12">
        <f t="shared" si="32"/>
        <v>0</v>
      </c>
      <c r="AA108" s="12">
        <f t="shared" si="33"/>
        <v>0</v>
      </c>
      <c r="AB108" s="16">
        <f t="shared" si="34"/>
        <v>0</v>
      </c>
      <c r="AC108" s="16">
        <f t="shared" si="35"/>
        <v>0</v>
      </c>
      <c r="AD108" s="18">
        <f t="shared" si="36"/>
        <v>0</v>
      </c>
      <c r="AE108" s="18">
        <f t="shared" si="37"/>
        <v>0</v>
      </c>
      <c r="AF108" s="22">
        <f t="shared" si="38"/>
        <v>0</v>
      </c>
      <c r="AG108" s="22">
        <f t="shared" si="39"/>
        <v>0</v>
      </c>
      <c r="AH108" s="24">
        <f t="shared" si="40"/>
        <v>0</v>
      </c>
      <c r="AI108" s="24">
        <f t="shared" si="41"/>
        <v>0</v>
      </c>
      <c r="AJ108" s="27">
        <f t="shared" si="46"/>
        <v>0</v>
      </c>
      <c r="AK108" s="28">
        <f t="shared" si="45"/>
        <v>18424</v>
      </c>
      <c r="AL108" s="27">
        <f t="shared" si="42"/>
        <v>0</v>
      </c>
      <c r="AM108" s="28">
        <f t="shared" si="43"/>
        <v>23188</v>
      </c>
      <c r="AN108" s="27">
        <f t="shared" si="47"/>
        <v>0</v>
      </c>
      <c r="AO108" s="28">
        <f t="shared" si="44"/>
        <v>15053</v>
      </c>
    </row>
    <row r="109" spans="1:41" x14ac:dyDescent="0.25">
      <c r="A109" s="3">
        <v>45560</v>
      </c>
      <c r="B109" s="53"/>
      <c r="D109" s="2">
        <v>110</v>
      </c>
      <c r="E109" s="2">
        <v>720</v>
      </c>
      <c r="F109" s="56"/>
      <c r="G109" s="54"/>
      <c r="H109" s="57"/>
      <c r="I109" s="56"/>
      <c r="J109" s="56"/>
      <c r="K109" s="58"/>
      <c r="L109" s="58"/>
      <c r="M109" s="54"/>
      <c r="N109" s="54"/>
      <c r="O109" s="59"/>
      <c r="P109" s="59"/>
      <c r="Q109" s="57"/>
      <c r="R109" s="57"/>
      <c r="S109" s="60"/>
      <c r="T109" s="60"/>
      <c r="U109" s="10">
        <f t="shared" si="27"/>
        <v>0</v>
      </c>
      <c r="V109" s="16">
        <f t="shared" si="28"/>
        <v>0</v>
      </c>
      <c r="W109" s="22">
        <f t="shared" si="29"/>
        <v>0</v>
      </c>
      <c r="X109" s="10">
        <f t="shared" si="30"/>
        <v>0</v>
      </c>
      <c r="Y109" s="10">
        <f t="shared" si="31"/>
        <v>0</v>
      </c>
      <c r="Z109" s="12">
        <f t="shared" si="32"/>
        <v>0</v>
      </c>
      <c r="AA109" s="12">
        <f t="shared" si="33"/>
        <v>0</v>
      </c>
      <c r="AB109" s="16">
        <f t="shared" si="34"/>
        <v>0</v>
      </c>
      <c r="AC109" s="16">
        <f t="shared" si="35"/>
        <v>0</v>
      </c>
      <c r="AD109" s="18">
        <f t="shared" si="36"/>
        <v>0</v>
      </c>
      <c r="AE109" s="18">
        <f t="shared" si="37"/>
        <v>0</v>
      </c>
      <c r="AF109" s="22">
        <f t="shared" si="38"/>
        <v>0</v>
      </c>
      <c r="AG109" s="22">
        <f t="shared" si="39"/>
        <v>0</v>
      </c>
      <c r="AH109" s="24">
        <f t="shared" si="40"/>
        <v>0</v>
      </c>
      <c r="AI109" s="24">
        <f t="shared" si="41"/>
        <v>0</v>
      </c>
      <c r="AJ109" s="27">
        <f t="shared" si="46"/>
        <v>0</v>
      </c>
      <c r="AK109" s="28">
        <f t="shared" si="45"/>
        <v>18424</v>
      </c>
      <c r="AL109" s="27">
        <f t="shared" si="42"/>
        <v>0</v>
      </c>
      <c r="AM109" s="28">
        <f t="shared" si="43"/>
        <v>23188</v>
      </c>
      <c r="AN109" s="27">
        <f t="shared" si="47"/>
        <v>0</v>
      </c>
      <c r="AO109" s="28">
        <f t="shared" si="44"/>
        <v>15053</v>
      </c>
    </row>
    <row r="110" spans="1:41" x14ac:dyDescent="0.25">
      <c r="A110" s="3">
        <v>45561</v>
      </c>
      <c r="B110" s="53"/>
      <c r="D110" s="2">
        <v>110</v>
      </c>
      <c r="E110" s="2">
        <v>720</v>
      </c>
      <c r="F110" s="56"/>
      <c r="G110" s="54"/>
      <c r="H110" s="57"/>
      <c r="I110" s="56"/>
      <c r="J110" s="56"/>
      <c r="K110" s="58"/>
      <c r="L110" s="58"/>
      <c r="M110" s="54"/>
      <c r="N110" s="54"/>
      <c r="O110" s="59"/>
      <c r="P110" s="59"/>
      <c r="Q110" s="57"/>
      <c r="R110" s="57"/>
      <c r="S110" s="60"/>
      <c r="T110" s="60"/>
      <c r="U110" s="10">
        <f t="shared" si="27"/>
        <v>0</v>
      </c>
      <c r="V110" s="16">
        <f t="shared" si="28"/>
        <v>0</v>
      </c>
      <c r="W110" s="22">
        <f t="shared" si="29"/>
        <v>0</v>
      </c>
      <c r="X110" s="10">
        <f t="shared" si="30"/>
        <v>0</v>
      </c>
      <c r="Y110" s="10">
        <f t="shared" si="31"/>
        <v>0</v>
      </c>
      <c r="Z110" s="12">
        <f t="shared" si="32"/>
        <v>0</v>
      </c>
      <c r="AA110" s="12">
        <f t="shared" si="33"/>
        <v>0</v>
      </c>
      <c r="AB110" s="16">
        <f t="shared" si="34"/>
        <v>0</v>
      </c>
      <c r="AC110" s="16">
        <f t="shared" si="35"/>
        <v>0</v>
      </c>
      <c r="AD110" s="18">
        <f t="shared" si="36"/>
        <v>0</v>
      </c>
      <c r="AE110" s="18">
        <f t="shared" si="37"/>
        <v>0</v>
      </c>
      <c r="AF110" s="22">
        <f t="shared" si="38"/>
        <v>0</v>
      </c>
      <c r="AG110" s="22">
        <f t="shared" si="39"/>
        <v>0</v>
      </c>
      <c r="AH110" s="24">
        <f t="shared" si="40"/>
        <v>0</v>
      </c>
      <c r="AI110" s="24">
        <f t="shared" si="41"/>
        <v>0</v>
      </c>
      <c r="AJ110" s="27">
        <f t="shared" si="46"/>
        <v>0</v>
      </c>
      <c r="AK110" s="28">
        <f t="shared" si="45"/>
        <v>18424</v>
      </c>
      <c r="AL110" s="27">
        <f t="shared" si="42"/>
        <v>0</v>
      </c>
      <c r="AM110" s="28">
        <f t="shared" si="43"/>
        <v>23188</v>
      </c>
      <c r="AN110" s="27">
        <f t="shared" si="47"/>
        <v>0</v>
      </c>
      <c r="AO110" s="28">
        <f t="shared" si="44"/>
        <v>15053</v>
      </c>
    </row>
    <row r="111" spans="1:41" x14ac:dyDescent="0.25">
      <c r="A111" s="3">
        <v>45562</v>
      </c>
      <c r="B111" s="53"/>
      <c r="D111" s="2">
        <v>110</v>
      </c>
      <c r="E111" s="2">
        <v>720</v>
      </c>
      <c r="F111" s="56"/>
      <c r="G111" s="54"/>
      <c r="H111" s="57"/>
      <c r="I111" s="56"/>
      <c r="J111" s="56"/>
      <c r="K111" s="58"/>
      <c r="L111" s="58"/>
      <c r="M111" s="54"/>
      <c r="N111" s="54"/>
      <c r="O111" s="59"/>
      <c r="P111" s="59"/>
      <c r="Q111" s="57"/>
      <c r="R111" s="57"/>
      <c r="S111" s="60"/>
      <c r="T111" s="60"/>
      <c r="U111" s="10">
        <f t="shared" si="27"/>
        <v>0</v>
      </c>
      <c r="V111" s="16">
        <f t="shared" si="28"/>
        <v>0</v>
      </c>
      <c r="W111" s="22">
        <f t="shared" si="29"/>
        <v>0</v>
      </c>
      <c r="X111" s="10">
        <f t="shared" si="30"/>
        <v>0</v>
      </c>
      <c r="Y111" s="10">
        <f t="shared" si="31"/>
        <v>0</v>
      </c>
      <c r="Z111" s="12">
        <f t="shared" si="32"/>
        <v>0</v>
      </c>
      <c r="AA111" s="12">
        <f t="shared" si="33"/>
        <v>0</v>
      </c>
      <c r="AB111" s="16">
        <f t="shared" si="34"/>
        <v>0</v>
      </c>
      <c r="AC111" s="16">
        <f t="shared" si="35"/>
        <v>0</v>
      </c>
      <c r="AD111" s="18">
        <f t="shared" si="36"/>
        <v>0</v>
      </c>
      <c r="AE111" s="18">
        <f t="shared" si="37"/>
        <v>0</v>
      </c>
      <c r="AF111" s="22">
        <f t="shared" si="38"/>
        <v>0</v>
      </c>
      <c r="AG111" s="22">
        <f t="shared" si="39"/>
        <v>0</v>
      </c>
      <c r="AH111" s="24">
        <f t="shared" si="40"/>
        <v>0</v>
      </c>
      <c r="AI111" s="24">
        <f t="shared" si="41"/>
        <v>0</v>
      </c>
      <c r="AJ111" s="27">
        <f t="shared" si="46"/>
        <v>0</v>
      </c>
      <c r="AK111" s="28">
        <f t="shared" si="45"/>
        <v>18424</v>
      </c>
      <c r="AL111" s="27">
        <f t="shared" si="42"/>
        <v>0</v>
      </c>
      <c r="AM111" s="28">
        <f t="shared" si="43"/>
        <v>23188</v>
      </c>
      <c r="AN111" s="27">
        <f t="shared" si="47"/>
        <v>0</v>
      </c>
      <c r="AO111" s="28">
        <f t="shared" si="44"/>
        <v>15053</v>
      </c>
    </row>
    <row r="112" spans="1:41" x14ac:dyDescent="0.25">
      <c r="A112" s="3">
        <v>45563</v>
      </c>
      <c r="B112" s="53"/>
      <c r="D112" s="2">
        <v>110</v>
      </c>
      <c r="E112" s="2">
        <v>720</v>
      </c>
      <c r="F112" s="56"/>
      <c r="G112" s="54"/>
      <c r="H112" s="57"/>
      <c r="I112" s="56"/>
      <c r="J112" s="56"/>
      <c r="K112" s="58"/>
      <c r="L112" s="58"/>
      <c r="M112" s="54"/>
      <c r="N112" s="54"/>
      <c r="O112" s="59"/>
      <c r="P112" s="59"/>
      <c r="Q112" s="57"/>
      <c r="R112" s="57"/>
      <c r="S112" s="60"/>
      <c r="T112" s="60"/>
      <c r="U112" s="10">
        <f t="shared" si="27"/>
        <v>0</v>
      </c>
      <c r="V112" s="16">
        <f t="shared" si="28"/>
        <v>0</v>
      </c>
      <c r="W112" s="22">
        <f t="shared" si="29"/>
        <v>0</v>
      </c>
      <c r="X112" s="10">
        <f t="shared" si="30"/>
        <v>0</v>
      </c>
      <c r="Y112" s="10">
        <f t="shared" si="31"/>
        <v>0</v>
      </c>
      <c r="Z112" s="12">
        <f t="shared" si="32"/>
        <v>0</v>
      </c>
      <c r="AA112" s="12">
        <f t="shared" si="33"/>
        <v>0</v>
      </c>
      <c r="AB112" s="16">
        <f t="shared" si="34"/>
        <v>0</v>
      </c>
      <c r="AC112" s="16">
        <f t="shared" si="35"/>
        <v>0</v>
      </c>
      <c r="AD112" s="18">
        <f t="shared" si="36"/>
        <v>0</v>
      </c>
      <c r="AE112" s="18">
        <f t="shared" si="37"/>
        <v>0</v>
      </c>
      <c r="AF112" s="22">
        <f t="shared" si="38"/>
        <v>0</v>
      </c>
      <c r="AG112" s="22">
        <f t="shared" si="39"/>
        <v>0</v>
      </c>
      <c r="AH112" s="24">
        <f t="shared" si="40"/>
        <v>0</v>
      </c>
      <c r="AI112" s="24">
        <f t="shared" si="41"/>
        <v>0</v>
      </c>
      <c r="AJ112" s="27">
        <f t="shared" si="46"/>
        <v>0</v>
      </c>
      <c r="AK112" s="28">
        <f t="shared" si="45"/>
        <v>18424</v>
      </c>
      <c r="AL112" s="27">
        <f t="shared" si="42"/>
        <v>0</v>
      </c>
      <c r="AM112" s="28">
        <f t="shared" si="43"/>
        <v>23188</v>
      </c>
      <c r="AN112" s="27">
        <f t="shared" si="47"/>
        <v>0</v>
      </c>
      <c r="AO112" s="28">
        <f t="shared" si="44"/>
        <v>15053</v>
      </c>
    </row>
    <row r="113" spans="1:41" x14ac:dyDescent="0.25">
      <c r="A113" s="3">
        <v>45564</v>
      </c>
      <c r="B113" s="53"/>
      <c r="D113" s="2">
        <v>110</v>
      </c>
      <c r="E113" s="2">
        <v>720</v>
      </c>
      <c r="F113" s="56"/>
      <c r="G113" s="54"/>
      <c r="H113" s="57"/>
      <c r="I113" s="56"/>
      <c r="J113" s="56"/>
      <c r="K113" s="58"/>
      <c r="L113" s="58"/>
      <c r="M113" s="54"/>
      <c r="N113" s="54"/>
      <c r="O113" s="59"/>
      <c r="P113" s="59"/>
      <c r="Q113" s="57"/>
      <c r="R113" s="57"/>
      <c r="S113" s="60"/>
      <c r="T113" s="60"/>
      <c r="U113" s="10">
        <f t="shared" si="27"/>
        <v>0</v>
      </c>
      <c r="V113" s="16">
        <f t="shared" si="28"/>
        <v>0</v>
      </c>
      <c r="W113" s="22">
        <f t="shared" si="29"/>
        <v>0</v>
      </c>
      <c r="X113" s="10">
        <f t="shared" si="30"/>
        <v>0</v>
      </c>
      <c r="Y113" s="10">
        <f t="shared" si="31"/>
        <v>0</v>
      </c>
      <c r="Z113" s="12">
        <f t="shared" si="32"/>
        <v>0</v>
      </c>
      <c r="AA113" s="12">
        <f t="shared" si="33"/>
        <v>0</v>
      </c>
      <c r="AB113" s="16">
        <f t="shared" si="34"/>
        <v>0</v>
      </c>
      <c r="AC113" s="16">
        <f t="shared" si="35"/>
        <v>0</v>
      </c>
      <c r="AD113" s="18">
        <f t="shared" si="36"/>
        <v>0</v>
      </c>
      <c r="AE113" s="18">
        <f t="shared" si="37"/>
        <v>0</v>
      </c>
      <c r="AF113" s="22">
        <f t="shared" si="38"/>
        <v>0</v>
      </c>
      <c r="AG113" s="22">
        <f t="shared" si="39"/>
        <v>0</v>
      </c>
      <c r="AH113" s="24">
        <f t="shared" si="40"/>
        <v>0</v>
      </c>
      <c r="AI113" s="24">
        <f t="shared" si="41"/>
        <v>0</v>
      </c>
      <c r="AJ113" s="27">
        <f t="shared" si="46"/>
        <v>0</v>
      </c>
      <c r="AK113" s="28">
        <f t="shared" si="45"/>
        <v>18424</v>
      </c>
      <c r="AL113" s="27">
        <f t="shared" si="42"/>
        <v>0</v>
      </c>
      <c r="AM113" s="28">
        <f t="shared" si="43"/>
        <v>23188</v>
      </c>
      <c r="AN113" s="27">
        <f t="shared" si="47"/>
        <v>0</v>
      </c>
      <c r="AO113" s="28">
        <f t="shared" si="44"/>
        <v>15053</v>
      </c>
    </row>
    <row r="114" spans="1:41" x14ac:dyDescent="0.25">
      <c r="A114" s="3">
        <v>45565</v>
      </c>
      <c r="B114" s="53"/>
      <c r="D114" s="2">
        <v>110</v>
      </c>
      <c r="E114" s="2">
        <v>720</v>
      </c>
      <c r="F114" s="56"/>
      <c r="G114" s="54"/>
      <c r="H114" s="57"/>
      <c r="I114" s="56"/>
      <c r="J114" s="56"/>
      <c r="K114" s="58"/>
      <c r="L114" s="58"/>
      <c r="M114" s="54"/>
      <c r="N114" s="54"/>
      <c r="O114" s="59"/>
      <c r="P114" s="59"/>
      <c r="Q114" s="57"/>
      <c r="R114" s="57"/>
      <c r="S114" s="60"/>
      <c r="T114" s="60"/>
      <c r="U114" s="10">
        <f t="shared" si="27"/>
        <v>0</v>
      </c>
      <c r="V114" s="16">
        <f t="shared" si="28"/>
        <v>0</v>
      </c>
      <c r="W114" s="22">
        <f t="shared" si="29"/>
        <v>0</v>
      </c>
      <c r="X114" s="10">
        <f t="shared" si="30"/>
        <v>0</v>
      </c>
      <c r="Y114" s="10">
        <f t="shared" si="31"/>
        <v>0</v>
      </c>
      <c r="Z114" s="12">
        <f t="shared" si="32"/>
        <v>0</v>
      </c>
      <c r="AA114" s="12">
        <f t="shared" si="33"/>
        <v>0</v>
      </c>
      <c r="AB114" s="16">
        <f t="shared" si="34"/>
        <v>0</v>
      </c>
      <c r="AC114" s="16">
        <f t="shared" si="35"/>
        <v>0</v>
      </c>
      <c r="AD114" s="18">
        <f t="shared" si="36"/>
        <v>0</v>
      </c>
      <c r="AE114" s="18">
        <f t="shared" si="37"/>
        <v>0</v>
      </c>
      <c r="AF114" s="22">
        <f t="shared" si="38"/>
        <v>0</v>
      </c>
      <c r="AG114" s="22">
        <f t="shared" si="39"/>
        <v>0</v>
      </c>
      <c r="AH114" s="24">
        <f t="shared" si="40"/>
        <v>0</v>
      </c>
      <c r="AI114" s="24">
        <f t="shared" si="41"/>
        <v>0</v>
      </c>
      <c r="AJ114" s="27">
        <f t="shared" si="46"/>
        <v>0</v>
      </c>
      <c r="AK114" s="28">
        <f t="shared" si="45"/>
        <v>18424</v>
      </c>
      <c r="AL114" s="27">
        <f t="shared" si="42"/>
        <v>0</v>
      </c>
      <c r="AM114" s="28">
        <f t="shared" si="43"/>
        <v>23188</v>
      </c>
      <c r="AN114" s="27">
        <f t="shared" si="47"/>
        <v>0</v>
      </c>
      <c r="AO114" s="28">
        <f t="shared" si="44"/>
        <v>15053</v>
      </c>
    </row>
    <row r="115" spans="1:41" x14ac:dyDescent="0.25">
      <c r="A115" s="3">
        <v>45566</v>
      </c>
      <c r="B115" s="53"/>
      <c r="D115" s="2">
        <v>110</v>
      </c>
      <c r="E115" s="2">
        <v>720</v>
      </c>
      <c r="F115" s="56"/>
      <c r="G115" s="54"/>
      <c r="H115" s="57"/>
      <c r="I115" s="56"/>
      <c r="J115" s="56"/>
      <c r="K115" s="58"/>
      <c r="L115" s="58"/>
      <c r="M115" s="54"/>
      <c r="N115" s="54"/>
      <c r="O115" s="59"/>
      <c r="P115" s="59"/>
      <c r="Q115" s="57"/>
      <c r="R115" s="57"/>
      <c r="S115" s="60"/>
      <c r="T115" s="60"/>
      <c r="U115" s="10">
        <f t="shared" si="27"/>
        <v>0</v>
      </c>
      <c r="V115" s="16">
        <f t="shared" si="28"/>
        <v>0</v>
      </c>
      <c r="W115" s="22">
        <f t="shared" si="29"/>
        <v>0</v>
      </c>
      <c r="X115" s="10">
        <f t="shared" si="30"/>
        <v>0</v>
      </c>
      <c r="Y115" s="10">
        <f t="shared" si="31"/>
        <v>0</v>
      </c>
      <c r="Z115" s="12">
        <f t="shared" si="32"/>
        <v>0</v>
      </c>
      <c r="AA115" s="12">
        <f t="shared" si="33"/>
        <v>0</v>
      </c>
      <c r="AB115" s="16">
        <f t="shared" si="34"/>
        <v>0</v>
      </c>
      <c r="AC115" s="16">
        <f t="shared" si="35"/>
        <v>0</v>
      </c>
      <c r="AD115" s="18">
        <f t="shared" si="36"/>
        <v>0</v>
      </c>
      <c r="AE115" s="18">
        <f t="shared" si="37"/>
        <v>0</v>
      </c>
      <c r="AF115" s="22">
        <f t="shared" si="38"/>
        <v>0</v>
      </c>
      <c r="AG115" s="22">
        <f t="shared" si="39"/>
        <v>0</v>
      </c>
      <c r="AH115" s="24">
        <f t="shared" si="40"/>
        <v>0</v>
      </c>
      <c r="AI115" s="24">
        <f t="shared" si="41"/>
        <v>0</v>
      </c>
      <c r="AJ115" s="27">
        <f t="shared" si="46"/>
        <v>0</v>
      </c>
      <c r="AK115" s="28">
        <f t="shared" si="45"/>
        <v>18424</v>
      </c>
      <c r="AL115" s="27">
        <f t="shared" si="42"/>
        <v>0</v>
      </c>
      <c r="AM115" s="28">
        <f t="shared" si="43"/>
        <v>23188</v>
      </c>
      <c r="AN115" s="27">
        <f t="shared" si="47"/>
        <v>0</v>
      </c>
      <c r="AO115" s="28">
        <f t="shared" si="44"/>
        <v>15053</v>
      </c>
    </row>
    <row r="116" spans="1:41" x14ac:dyDescent="0.25">
      <c r="A116" s="3">
        <v>45567</v>
      </c>
      <c r="B116" s="53"/>
      <c r="D116" s="2">
        <v>110</v>
      </c>
      <c r="E116" s="2">
        <v>720</v>
      </c>
      <c r="F116" s="56"/>
      <c r="G116" s="54"/>
      <c r="H116" s="57"/>
      <c r="I116" s="56"/>
      <c r="J116" s="56"/>
      <c r="K116" s="58"/>
      <c r="L116" s="58"/>
      <c r="M116" s="54"/>
      <c r="N116" s="54"/>
      <c r="O116" s="59"/>
      <c r="P116" s="59"/>
      <c r="Q116" s="57"/>
      <c r="R116" s="57"/>
      <c r="S116" s="60"/>
      <c r="T116" s="60"/>
      <c r="U116" s="10">
        <f t="shared" si="27"/>
        <v>0</v>
      </c>
      <c r="V116" s="16">
        <f t="shared" si="28"/>
        <v>0</v>
      </c>
      <c r="W116" s="22">
        <f t="shared" si="29"/>
        <v>0</v>
      </c>
      <c r="X116" s="10">
        <f t="shared" si="30"/>
        <v>0</v>
      </c>
      <c r="Y116" s="10">
        <f t="shared" si="31"/>
        <v>0</v>
      </c>
      <c r="Z116" s="12">
        <f t="shared" si="32"/>
        <v>0</v>
      </c>
      <c r="AA116" s="12">
        <f t="shared" si="33"/>
        <v>0</v>
      </c>
      <c r="AB116" s="16">
        <f t="shared" si="34"/>
        <v>0</v>
      </c>
      <c r="AC116" s="16">
        <f t="shared" si="35"/>
        <v>0</v>
      </c>
      <c r="AD116" s="18">
        <f t="shared" si="36"/>
        <v>0</v>
      </c>
      <c r="AE116" s="18">
        <f t="shared" si="37"/>
        <v>0</v>
      </c>
      <c r="AF116" s="22">
        <f t="shared" si="38"/>
        <v>0</v>
      </c>
      <c r="AG116" s="22">
        <f t="shared" si="39"/>
        <v>0</v>
      </c>
      <c r="AH116" s="24">
        <f t="shared" si="40"/>
        <v>0</v>
      </c>
      <c r="AI116" s="24">
        <f t="shared" si="41"/>
        <v>0</v>
      </c>
      <c r="AJ116" s="29">
        <f t="shared" si="46"/>
        <v>0</v>
      </c>
      <c r="AK116" s="30">
        <f t="shared" si="45"/>
        <v>18424</v>
      </c>
      <c r="AL116" s="29">
        <f t="shared" si="42"/>
        <v>0</v>
      </c>
      <c r="AM116" s="30">
        <f t="shared" si="43"/>
        <v>23188</v>
      </c>
      <c r="AN116" s="29">
        <f t="shared" si="47"/>
        <v>0</v>
      </c>
      <c r="AO116" s="30">
        <f t="shared" si="44"/>
        <v>15053</v>
      </c>
    </row>
    <row r="117" spans="1:41" x14ac:dyDescent="0.25">
      <c r="F117" s="53"/>
      <c r="G117" s="53"/>
      <c r="H117" s="53"/>
      <c r="I117" s="53"/>
      <c r="J117" s="53"/>
      <c r="K117" s="65"/>
      <c r="L117" s="65"/>
      <c r="M117" s="53"/>
      <c r="N117" s="53"/>
      <c r="O117" s="65"/>
      <c r="P117" s="65"/>
      <c r="Q117" s="53"/>
      <c r="R117" s="53"/>
      <c r="S117" s="65"/>
      <c r="T117" s="65"/>
    </row>
    <row r="118" spans="1:41" x14ac:dyDescent="0.25">
      <c r="AJ118" s="4"/>
    </row>
  </sheetData>
  <mergeCells count="2">
    <mergeCell ref="B2:C2"/>
    <mergeCell ref="M2:N2"/>
  </mergeCells>
  <pageMargins left="0.7" right="0.7" top="0.75" bottom="0.75" header="0.3" footer="0.3"/>
  <pageSetup orientation="portrait" horizontalDpi="4294967293" verticalDpi="4294967293" r:id="rId1"/>
  <ignoredErrors>
    <ignoredError sqref="AN5:AN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X11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W122" sqref="W122"/>
    </sheetView>
  </sheetViews>
  <sheetFormatPr defaultColWidth="8.85546875" defaultRowHeight="15.75" x14ac:dyDescent="0.25"/>
  <cols>
    <col min="1" max="1" width="8.85546875" style="2"/>
    <col min="2" max="5" width="8.85546875" style="2" customWidth="1"/>
    <col min="6" max="6" width="6" style="2" bestFit="1" customWidth="1"/>
    <col min="7" max="7" width="7.140625" style="2" bestFit="1" customWidth="1"/>
    <col min="8" max="8" width="11.85546875" style="2" bestFit="1" customWidth="1"/>
    <col min="9" max="9" width="3.7109375" style="2" customWidth="1"/>
    <col min="10" max="13" width="8.85546875" style="4" customWidth="1"/>
    <col min="14" max="14" width="6" style="2" bestFit="1" customWidth="1"/>
    <col min="15" max="15" width="8.28515625" style="2" bestFit="1" customWidth="1"/>
    <col min="16" max="16" width="11.85546875" style="2" bestFit="1" customWidth="1"/>
    <col min="17" max="17" width="3.7109375" style="2" customWidth="1"/>
    <col min="18" max="21" width="8.85546875" style="2" customWidth="1"/>
    <col min="22" max="22" width="6" style="2" bestFit="1" customWidth="1"/>
    <col min="23" max="23" width="7.140625" style="2" bestFit="1" customWidth="1"/>
    <col min="24" max="24" width="11.85546875" style="2" bestFit="1" customWidth="1"/>
    <col min="25" max="16384" width="8.85546875" style="2"/>
  </cols>
  <sheetData>
    <row r="1" spans="1:24" x14ac:dyDescent="0.25">
      <c r="B1" s="2" t="s">
        <v>4</v>
      </c>
      <c r="J1" s="4" t="s">
        <v>5</v>
      </c>
      <c r="R1" s="2" t="s">
        <v>6</v>
      </c>
    </row>
    <row r="2" spans="1:24" s="74" customFormat="1" ht="47.25" x14ac:dyDescent="0.25">
      <c r="A2" s="73" t="s">
        <v>0</v>
      </c>
      <c r="B2" s="74" t="s">
        <v>19</v>
      </c>
      <c r="C2" s="74" t="s">
        <v>20</v>
      </c>
      <c r="D2" s="74" t="s">
        <v>26</v>
      </c>
      <c r="E2" s="74" t="s">
        <v>27</v>
      </c>
      <c r="F2" s="74">
        <f>YEAR($A$3)</f>
        <v>2024</v>
      </c>
      <c r="G2" s="74">
        <f>YEAR($A$3)</f>
        <v>2024</v>
      </c>
      <c r="H2" s="74" t="s">
        <v>21</v>
      </c>
      <c r="J2" s="75" t="s">
        <v>19</v>
      </c>
      <c r="K2" s="75" t="s">
        <v>20</v>
      </c>
      <c r="L2" s="74" t="s">
        <v>26</v>
      </c>
      <c r="M2" s="74" t="s">
        <v>27</v>
      </c>
      <c r="N2" s="74">
        <f>YEAR($A$3)</f>
        <v>2024</v>
      </c>
      <c r="O2" s="74">
        <f>YEAR($A$3)</f>
        <v>2024</v>
      </c>
      <c r="P2" s="74" t="s">
        <v>21</v>
      </c>
      <c r="R2" s="74" t="s">
        <v>19</v>
      </c>
      <c r="S2" s="74" t="s">
        <v>20</v>
      </c>
      <c r="T2" s="74" t="s">
        <v>26</v>
      </c>
      <c r="U2" s="74" t="s">
        <v>27</v>
      </c>
      <c r="V2" s="74">
        <f>YEAR($A$3)</f>
        <v>2024</v>
      </c>
      <c r="W2" s="74">
        <f>YEAR($A$3)</f>
        <v>2024</v>
      </c>
      <c r="X2" s="74" t="s">
        <v>21</v>
      </c>
    </row>
    <row r="3" spans="1:24" x14ac:dyDescent="0.25">
      <c r="A3" s="46">
        <v>45455</v>
      </c>
      <c r="B3" s="51">
        <v>0</v>
      </c>
      <c r="C3" s="4">
        <f>B3</f>
        <v>0</v>
      </c>
      <c r="D3" s="4">
        <v>0</v>
      </c>
      <c r="E3" s="4">
        <f>D3</f>
        <v>0</v>
      </c>
      <c r="F3" s="4">
        <f>Counts!AJ4</f>
        <v>0</v>
      </c>
      <c r="G3" s="4">
        <f>Counts!AK4</f>
        <v>0</v>
      </c>
      <c r="H3" s="48">
        <f>C3/$C$115</f>
        <v>0</v>
      </c>
      <c r="I3" s="48"/>
      <c r="J3" s="4">
        <v>155</v>
      </c>
      <c r="K3" s="4">
        <f>J3</f>
        <v>155</v>
      </c>
      <c r="L3" s="4">
        <v>58</v>
      </c>
      <c r="M3" s="4">
        <f>L3</f>
        <v>58</v>
      </c>
      <c r="N3" s="4">
        <f>Counts!AL4</f>
        <v>3</v>
      </c>
      <c r="O3" s="4">
        <f>Counts!AM4</f>
        <v>3</v>
      </c>
      <c r="P3" s="48">
        <f>K3/$K$115</f>
        <v>3.5406720423966924E-3</v>
      </c>
      <c r="R3" s="2">
        <v>0</v>
      </c>
      <c r="S3" s="2">
        <f>R3</f>
        <v>0</v>
      </c>
      <c r="T3" s="4">
        <v>0</v>
      </c>
      <c r="U3" s="2">
        <f>T3</f>
        <v>0</v>
      </c>
      <c r="V3" s="4">
        <f>Counts!AN4</f>
        <v>0</v>
      </c>
      <c r="W3" s="4">
        <f>Counts!AO4</f>
        <v>0</v>
      </c>
      <c r="X3" s="5">
        <f t="shared" ref="X3:X66" si="0">S3/$S$115</f>
        <v>0</v>
      </c>
    </row>
    <row r="4" spans="1:24" x14ac:dyDescent="0.25">
      <c r="A4" s="46">
        <v>45456</v>
      </c>
      <c r="B4" s="51">
        <v>0</v>
      </c>
      <c r="C4" s="4">
        <f>B4+C3</f>
        <v>0</v>
      </c>
      <c r="D4" s="4">
        <v>0</v>
      </c>
      <c r="E4" s="4">
        <f>D4+E3</f>
        <v>0</v>
      </c>
      <c r="F4" s="4">
        <f>Counts!AJ5</f>
        <v>0</v>
      </c>
      <c r="G4" s="4">
        <f>Counts!AK5</f>
        <v>0</v>
      </c>
      <c r="H4" s="48">
        <f t="shared" ref="H4:H67" si="1">C4/$C$115</f>
        <v>0</v>
      </c>
      <c r="I4" s="48"/>
      <c r="J4" s="4">
        <v>177</v>
      </c>
      <c r="K4" s="4">
        <f>J4+K3</f>
        <v>332</v>
      </c>
      <c r="L4" s="4">
        <v>66</v>
      </c>
      <c r="M4" s="4">
        <f>L4+M3</f>
        <v>124</v>
      </c>
      <c r="N4" s="4">
        <f>Counts!AL5</f>
        <v>9</v>
      </c>
      <c r="O4" s="4">
        <f>Counts!AM5</f>
        <v>12</v>
      </c>
      <c r="P4" s="48">
        <f t="shared" ref="P4:P67" si="2">K4/$K$115</f>
        <v>7.5838910843593664E-3</v>
      </c>
      <c r="R4" s="2">
        <v>0</v>
      </c>
      <c r="S4" s="4">
        <f t="shared" ref="S4:U67" si="3">R4+S3</f>
        <v>0</v>
      </c>
      <c r="T4" s="4">
        <v>0</v>
      </c>
      <c r="U4" s="4">
        <f t="shared" si="3"/>
        <v>0</v>
      </c>
      <c r="V4" s="4">
        <f>Counts!AN5</f>
        <v>0</v>
      </c>
      <c r="W4" s="4">
        <f>Counts!AO5</f>
        <v>0</v>
      </c>
      <c r="X4" s="5">
        <f t="shared" si="0"/>
        <v>0</v>
      </c>
    </row>
    <row r="5" spans="1:24" x14ac:dyDescent="0.25">
      <c r="A5" s="46">
        <v>45457</v>
      </c>
      <c r="B5" s="51">
        <v>0</v>
      </c>
      <c r="C5" s="4">
        <f t="shared" ref="C5:C68" si="4">B5+C4</f>
        <v>0</v>
      </c>
      <c r="D5" s="4">
        <v>0</v>
      </c>
      <c r="E5" s="4">
        <f t="shared" ref="E5:E68" si="5">D5+E4</f>
        <v>0</v>
      </c>
      <c r="F5" s="4">
        <f>Counts!AJ6</f>
        <v>2</v>
      </c>
      <c r="G5" s="4">
        <f>Counts!AK6</f>
        <v>2</v>
      </c>
      <c r="H5" s="48">
        <f t="shared" si="1"/>
        <v>0</v>
      </c>
      <c r="I5" s="48"/>
      <c r="J5" s="4">
        <v>202</v>
      </c>
      <c r="K5" s="4">
        <f t="shared" ref="K5:K68" si="6">J5+K4</f>
        <v>534</v>
      </c>
      <c r="L5" s="4">
        <v>76</v>
      </c>
      <c r="M5" s="4">
        <f t="shared" ref="M5:M68" si="7">L5+M4</f>
        <v>200</v>
      </c>
      <c r="N5" s="4">
        <f>Counts!AL6</f>
        <v>27</v>
      </c>
      <c r="O5" s="4">
        <f>Counts!AM6</f>
        <v>39</v>
      </c>
      <c r="P5" s="48">
        <f t="shared" si="2"/>
        <v>1.2198186262192476E-2</v>
      </c>
      <c r="R5" s="2">
        <v>0</v>
      </c>
      <c r="S5" s="4">
        <f t="shared" si="3"/>
        <v>0</v>
      </c>
      <c r="T5" s="4">
        <v>0</v>
      </c>
      <c r="U5" s="4">
        <f t="shared" si="3"/>
        <v>0</v>
      </c>
      <c r="V5" s="4">
        <f>Counts!AN6</f>
        <v>0</v>
      </c>
      <c r="W5" s="4">
        <f>Counts!AO6</f>
        <v>0</v>
      </c>
      <c r="X5" s="5">
        <f t="shared" si="0"/>
        <v>0</v>
      </c>
    </row>
    <row r="6" spans="1:24" x14ac:dyDescent="0.25">
      <c r="A6" s="46">
        <v>45458</v>
      </c>
      <c r="B6" s="51">
        <v>0</v>
      </c>
      <c r="C6" s="4">
        <f t="shared" si="4"/>
        <v>0</v>
      </c>
      <c r="D6" s="4">
        <v>0</v>
      </c>
      <c r="E6" s="4">
        <f t="shared" si="5"/>
        <v>0</v>
      </c>
      <c r="F6" s="4">
        <f>Counts!AJ7</f>
        <v>0</v>
      </c>
      <c r="G6" s="4">
        <f>Counts!AK7</f>
        <v>2</v>
      </c>
      <c r="H6" s="48">
        <f t="shared" si="1"/>
        <v>0</v>
      </c>
      <c r="I6" s="48"/>
      <c r="J6" s="4">
        <v>230</v>
      </c>
      <c r="K6" s="4">
        <f t="shared" si="6"/>
        <v>764</v>
      </c>
      <c r="L6" s="4">
        <v>87</v>
      </c>
      <c r="M6" s="4">
        <f t="shared" si="7"/>
        <v>287</v>
      </c>
      <c r="N6" s="4">
        <f>Counts!AL7</f>
        <v>7</v>
      </c>
      <c r="O6" s="4">
        <f>Counts!AM7</f>
        <v>46</v>
      </c>
      <c r="P6" s="48">
        <f t="shared" si="2"/>
        <v>1.7452086712200471E-2</v>
      </c>
      <c r="R6" s="2">
        <v>0</v>
      </c>
      <c r="S6" s="4">
        <f t="shared" si="3"/>
        <v>0</v>
      </c>
      <c r="T6" s="4">
        <v>0</v>
      </c>
      <c r="U6" s="4">
        <f>T6+U5</f>
        <v>0</v>
      </c>
      <c r="V6" s="4">
        <f>Counts!AN7</f>
        <v>0</v>
      </c>
      <c r="W6" s="4">
        <f>Counts!AO7</f>
        <v>0</v>
      </c>
      <c r="X6" s="5">
        <f t="shared" si="0"/>
        <v>0</v>
      </c>
    </row>
    <row r="7" spans="1:24" x14ac:dyDescent="0.25">
      <c r="A7" s="46">
        <v>45459</v>
      </c>
      <c r="B7" s="51">
        <v>0</v>
      </c>
      <c r="C7" s="4">
        <f t="shared" si="4"/>
        <v>0</v>
      </c>
      <c r="D7" s="4">
        <v>0</v>
      </c>
      <c r="E7" s="4">
        <f t="shared" si="5"/>
        <v>0</v>
      </c>
      <c r="F7" s="4">
        <f>Counts!AJ8</f>
        <v>0</v>
      </c>
      <c r="G7" s="4">
        <f>Counts!AK8</f>
        <v>2</v>
      </c>
      <c r="H7" s="48">
        <f t="shared" si="1"/>
        <v>0</v>
      </c>
      <c r="I7" s="48"/>
      <c r="J7" s="4">
        <v>262</v>
      </c>
      <c r="K7" s="4">
        <f t="shared" si="6"/>
        <v>1026</v>
      </c>
      <c r="L7" s="4">
        <v>100</v>
      </c>
      <c r="M7" s="4">
        <f t="shared" si="7"/>
        <v>387</v>
      </c>
      <c r="N7" s="4">
        <f>Counts!AL8</f>
        <v>3</v>
      </c>
      <c r="O7" s="4">
        <f>Counts!AM8</f>
        <v>49</v>
      </c>
      <c r="P7" s="48">
        <f t="shared" si="2"/>
        <v>2.3436964616122623E-2</v>
      </c>
      <c r="R7" s="2">
        <v>0</v>
      </c>
      <c r="S7" s="4">
        <f t="shared" si="3"/>
        <v>0</v>
      </c>
      <c r="T7" s="4">
        <v>0</v>
      </c>
      <c r="U7" s="4">
        <f t="shared" ref="U7:U70" si="8">T7+U6</f>
        <v>0</v>
      </c>
      <c r="V7" s="4">
        <f>Counts!AN8</f>
        <v>0</v>
      </c>
      <c r="W7" s="4">
        <f>Counts!AO8</f>
        <v>0</v>
      </c>
      <c r="X7" s="5">
        <f t="shared" si="0"/>
        <v>0</v>
      </c>
    </row>
    <row r="8" spans="1:24" x14ac:dyDescent="0.25">
      <c r="A8" s="46">
        <v>45460</v>
      </c>
      <c r="B8" s="51">
        <v>0</v>
      </c>
      <c r="C8" s="4">
        <f t="shared" si="4"/>
        <v>0</v>
      </c>
      <c r="D8" s="4">
        <v>0</v>
      </c>
      <c r="E8" s="4">
        <f t="shared" si="5"/>
        <v>0</v>
      </c>
      <c r="F8" s="4">
        <f>Counts!AJ9</f>
        <v>0</v>
      </c>
      <c r="G8" s="4">
        <f>Counts!AK9</f>
        <v>2</v>
      </c>
      <c r="H8" s="48">
        <f t="shared" si="1"/>
        <v>0</v>
      </c>
      <c r="I8" s="48"/>
      <c r="J8" s="4">
        <v>297</v>
      </c>
      <c r="K8" s="4">
        <f t="shared" si="6"/>
        <v>1323</v>
      </c>
      <c r="L8" s="4">
        <v>114</v>
      </c>
      <c r="M8" s="4">
        <f t="shared" si="7"/>
        <v>501</v>
      </c>
      <c r="N8" s="4">
        <f>Counts!AL9</f>
        <v>24</v>
      </c>
      <c r="O8" s="4">
        <f>Counts!AM9</f>
        <v>73</v>
      </c>
      <c r="P8" s="48">
        <f t="shared" si="2"/>
        <v>3.022134911026338E-2</v>
      </c>
      <c r="R8" s="2">
        <v>0</v>
      </c>
      <c r="S8" s="4">
        <f t="shared" si="3"/>
        <v>0</v>
      </c>
      <c r="T8" s="4">
        <v>0</v>
      </c>
      <c r="U8" s="4">
        <f t="shared" si="8"/>
        <v>0</v>
      </c>
      <c r="V8" s="4">
        <f>Counts!AN9</f>
        <v>0</v>
      </c>
      <c r="W8" s="4">
        <f>Counts!AO9</f>
        <v>0</v>
      </c>
      <c r="X8" s="5">
        <f t="shared" si="0"/>
        <v>0</v>
      </c>
    </row>
    <row r="9" spans="1:24" x14ac:dyDescent="0.25">
      <c r="A9" s="46">
        <v>45461</v>
      </c>
      <c r="B9" s="51">
        <v>0</v>
      </c>
      <c r="C9" s="4">
        <f t="shared" si="4"/>
        <v>0</v>
      </c>
      <c r="D9" s="4">
        <v>0</v>
      </c>
      <c r="E9" s="4">
        <f t="shared" si="5"/>
        <v>0</v>
      </c>
      <c r="F9" s="4">
        <f>Counts!AJ10</f>
        <v>0</v>
      </c>
      <c r="G9" s="4">
        <f>Counts!AK10</f>
        <v>2</v>
      </c>
      <c r="H9" s="48">
        <f t="shared" si="1"/>
        <v>0</v>
      </c>
      <c r="I9" s="48"/>
      <c r="J9" s="4">
        <v>337</v>
      </c>
      <c r="K9" s="4">
        <f t="shared" si="6"/>
        <v>1660</v>
      </c>
      <c r="L9" s="4">
        <v>131</v>
      </c>
      <c r="M9" s="4">
        <f t="shared" si="7"/>
        <v>632</v>
      </c>
      <c r="N9" s="4">
        <f>Counts!AL10</f>
        <v>18</v>
      </c>
      <c r="O9" s="4">
        <f>Counts!AM10</f>
        <v>91</v>
      </c>
      <c r="P9" s="48">
        <f t="shared" si="2"/>
        <v>3.7919455421796831E-2</v>
      </c>
      <c r="R9" s="2">
        <v>0</v>
      </c>
      <c r="S9" s="4">
        <f t="shared" si="3"/>
        <v>0</v>
      </c>
      <c r="T9" s="4">
        <v>0</v>
      </c>
      <c r="U9" s="4">
        <f t="shared" si="8"/>
        <v>0</v>
      </c>
      <c r="V9" s="4">
        <f>Counts!AN10</f>
        <v>0</v>
      </c>
      <c r="W9" s="4">
        <f>Counts!AO10</f>
        <v>0</v>
      </c>
      <c r="X9" s="5">
        <f t="shared" si="0"/>
        <v>0</v>
      </c>
    </row>
    <row r="10" spans="1:24" x14ac:dyDescent="0.25">
      <c r="A10" s="46">
        <v>45462</v>
      </c>
      <c r="B10" s="51">
        <v>0</v>
      </c>
      <c r="C10" s="4">
        <f t="shared" si="4"/>
        <v>0</v>
      </c>
      <c r="D10" s="4">
        <v>0</v>
      </c>
      <c r="E10" s="4">
        <f t="shared" si="5"/>
        <v>0</v>
      </c>
      <c r="F10" s="4">
        <f>Counts!AJ11</f>
        <v>0</v>
      </c>
      <c r="G10" s="4">
        <f>Counts!AK11</f>
        <v>2</v>
      </c>
      <c r="H10" s="48">
        <f t="shared" si="1"/>
        <v>0</v>
      </c>
      <c r="I10" s="48"/>
      <c r="J10" s="4">
        <v>381</v>
      </c>
      <c r="K10" s="4">
        <f t="shared" si="6"/>
        <v>2041</v>
      </c>
      <c r="L10" s="4">
        <v>150</v>
      </c>
      <c r="M10" s="4">
        <f t="shared" si="7"/>
        <v>782</v>
      </c>
      <c r="N10" s="4">
        <f>Counts!AL11</f>
        <v>16</v>
      </c>
      <c r="O10" s="4">
        <f>Counts!AM11</f>
        <v>107</v>
      </c>
      <c r="P10" s="48">
        <f t="shared" si="2"/>
        <v>4.662265573246225E-2</v>
      </c>
      <c r="R10" s="2">
        <v>0</v>
      </c>
      <c r="S10" s="4">
        <f t="shared" si="3"/>
        <v>0</v>
      </c>
      <c r="T10" s="4">
        <v>0</v>
      </c>
      <c r="U10" s="4">
        <f t="shared" si="8"/>
        <v>0</v>
      </c>
      <c r="V10" s="4">
        <f>Counts!AN11</f>
        <v>0</v>
      </c>
      <c r="W10" s="4">
        <f>Counts!AO11</f>
        <v>0</v>
      </c>
      <c r="X10" s="5">
        <f t="shared" si="0"/>
        <v>0</v>
      </c>
    </row>
    <row r="11" spans="1:24" x14ac:dyDescent="0.25">
      <c r="A11" s="46">
        <v>45463</v>
      </c>
      <c r="B11" s="51">
        <v>0</v>
      </c>
      <c r="C11" s="4">
        <f t="shared" si="4"/>
        <v>0</v>
      </c>
      <c r="D11" s="4">
        <v>0</v>
      </c>
      <c r="E11" s="4">
        <f t="shared" si="5"/>
        <v>0</v>
      </c>
      <c r="F11" s="4">
        <f>Counts!AJ12</f>
        <v>0</v>
      </c>
      <c r="G11" s="4">
        <f>Counts!AK12</f>
        <v>2</v>
      </c>
      <c r="H11" s="48">
        <f t="shared" si="1"/>
        <v>0</v>
      </c>
      <c r="I11" s="48"/>
      <c r="J11" s="4">
        <v>430</v>
      </c>
      <c r="K11" s="4">
        <f t="shared" si="6"/>
        <v>2471</v>
      </c>
      <c r="L11" s="4">
        <v>171</v>
      </c>
      <c r="M11" s="4">
        <f t="shared" si="7"/>
        <v>953</v>
      </c>
      <c r="N11" s="4">
        <f>Counts!AL12</f>
        <v>75</v>
      </c>
      <c r="O11" s="4">
        <f>Counts!AM12</f>
        <v>182</v>
      </c>
      <c r="P11" s="48">
        <f t="shared" si="2"/>
        <v>5.6445165269433724E-2</v>
      </c>
      <c r="R11" s="2">
        <v>0</v>
      </c>
      <c r="S11" s="4">
        <f t="shared" si="3"/>
        <v>0</v>
      </c>
      <c r="T11" s="4">
        <v>0</v>
      </c>
      <c r="U11" s="4">
        <f t="shared" si="8"/>
        <v>0</v>
      </c>
      <c r="V11" s="4">
        <f>Counts!AN12</f>
        <v>0</v>
      </c>
      <c r="W11" s="4">
        <f>Counts!AO12</f>
        <v>0</v>
      </c>
      <c r="X11" s="5">
        <f t="shared" si="0"/>
        <v>0</v>
      </c>
    </row>
    <row r="12" spans="1:24" x14ac:dyDescent="0.25">
      <c r="A12" s="46">
        <v>45464</v>
      </c>
      <c r="B12" s="51">
        <v>0</v>
      </c>
      <c r="C12" s="4">
        <f t="shared" si="4"/>
        <v>0</v>
      </c>
      <c r="D12" s="4">
        <v>0</v>
      </c>
      <c r="E12" s="4">
        <f t="shared" si="5"/>
        <v>0</v>
      </c>
      <c r="F12" s="4">
        <f>Counts!AJ13</f>
        <v>0</v>
      </c>
      <c r="G12" s="4">
        <f>Counts!AK13</f>
        <v>2</v>
      </c>
      <c r="H12" s="48">
        <f t="shared" si="1"/>
        <v>0</v>
      </c>
      <c r="I12" s="48"/>
      <c r="J12" s="4">
        <v>483</v>
      </c>
      <c r="K12" s="4">
        <f t="shared" si="6"/>
        <v>2954</v>
      </c>
      <c r="L12" s="4">
        <v>194</v>
      </c>
      <c r="M12" s="4">
        <f t="shared" si="7"/>
        <v>1147</v>
      </c>
      <c r="N12" s="4">
        <f>Counts!AL13</f>
        <v>183</v>
      </c>
      <c r="O12" s="4">
        <f>Counts!AM13</f>
        <v>365</v>
      </c>
      <c r="P12" s="48">
        <f t="shared" si="2"/>
        <v>6.7478356214450516E-2</v>
      </c>
      <c r="R12" s="2">
        <v>0</v>
      </c>
      <c r="S12" s="4">
        <f t="shared" si="3"/>
        <v>0</v>
      </c>
      <c r="T12" s="4">
        <v>0</v>
      </c>
      <c r="U12" s="4">
        <f t="shared" si="8"/>
        <v>0</v>
      </c>
      <c r="V12" s="4">
        <f>Counts!AN13</f>
        <v>0</v>
      </c>
      <c r="W12" s="4">
        <f>Counts!AO13</f>
        <v>0</v>
      </c>
      <c r="X12" s="5">
        <f t="shared" si="0"/>
        <v>0</v>
      </c>
    </row>
    <row r="13" spans="1:24" x14ac:dyDescent="0.25">
      <c r="A13" s="46">
        <v>45465</v>
      </c>
      <c r="B13" s="51">
        <v>0</v>
      </c>
      <c r="C13" s="4">
        <f t="shared" si="4"/>
        <v>0</v>
      </c>
      <c r="D13" s="4">
        <v>0</v>
      </c>
      <c r="E13" s="4">
        <f t="shared" si="5"/>
        <v>0</v>
      </c>
      <c r="F13" s="4">
        <f>Counts!AJ14</f>
        <v>0</v>
      </c>
      <c r="G13" s="4">
        <f>Counts!AK14</f>
        <v>2</v>
      </c>
      <c r="H13" s="48">
        <f t="shared" si="1"/>
        <v>0</v>
      </c>
      <c r="I13" s="48"/>
      <c r="J13" s="4">
        <v>542</v>
      </c>
      <c r="K13" s="4">
        <f t="shared" si="6"/>
        <v>3496</v>
      </c>
      <c r="L13" s="4">
        <v>221</v>
      </c>
      <c r="M13" s="4">
        <f t="shared" si="7"/>
        <v>1368</v>
      </c>
      <c r="N13" s="4">
        <f>Counts!AL14</f>
        <v>90</v>
      </c>
      <c r="O13" s="4">
        <f>Counts!AM14</f>
        <v>455</v>
      </c>
      <c r="P13" s="48">
        <f t="shared" si="2"/>
        <v>7.9859286840121529E-2</v>
      </c>
      <c r="R13" s="2">
        <v>0</v>
      </c>
      <c r="S13" s="4">
        <f t="shared" si="3"/>
        <v>0</v>
      </c>
      <c r="T13" s="4">
        <v>0</v>
      </c>
      <c r="U13" s="4">
        <f t="shared" si="8"/>
        <v>0</v>
      </c>
      <c r="V13" s="4">
        <f>Counts!AN14</f>
        <v>0</v>
      </c>
      <c r="W13" s="4">
        <f>Counts!AO14</f>
        <v>0</v>
      </c>
      <c r="X13" s="5">
        <f t="shared" si="0"/>
        <v>0</v>
      </c>
    </row>
    <row r="14" spans="1:24" x14ac:dyDescent="0.25">
      <c r="A14" s="46">
        <v>45466</v>
      </c>
      <c r="B14" s="51">
        <v>1</v>
      </c>
      <c r="C14" s="4">
        <f t="shared" si="4"/>
        <v>1</v>
      </c>
      <c r="D14" s="4">
        <v>0</v>
      </c>
      <c r="E14" s="4">
        <f t="shared" si="5"/>
        <v>0</v>
      </c>
      <c r="F14" s="4">
        <f>Counts!AJ15</f>
        <v>0</v>
      </c>
      <c r="G14" s="4">
        <f>Counts!AK15</f>
        <v>2</v>
      </c>
      <c r="H14" s="48">
        <f t="shared" si="1"/>
        <v>9.2038656235618962E-5</v>
      </c>
      <c r="I14" s="48"/>
      <c r="J14" s="4">
        <v>606</v>
      </c>
      <c r="K14" s="4">
        <f t="shared" si="6"/>
        <v>4102</v>
      </c>
      <c r="L14" s="4">
        <v>251</v>
      </c>
      <c r="M14" s="4">
        <f t="shared" si="7"/>
        <v>1619</v>
      </c>
      <c r="N14" s="4">
        <f>Counts!AL15</f>
        <v>133</v>
      </c>
      <c r="O14" s="4">
        <f>Counts!AM15</f>
        <v>588</v>
      </c>
      <c r="P14" s="48">
        <f t="shared" si="2"/>
        <v>9.3702172373620857E-2</v>
      </c>
      <c r="R14" s="2">
        <v>0</v>
      </c>
      <c r="S14" s="4">
        <f t="shared" si="3"/>
        <v>0</v>
      </c>
      <c r="T14" s="4">
        <v>0</v>
      </c>
      <c r="U14" s="4">
        <f t="shared" si="8"/>
        <v>0</v>
      </c>
      <c r="V14" s="4">
        <f>Counts!AN15</f>
        <v>0</v>
      </c>
      <c r="W14" s="4">
        <f>Counts!AO15</f>
        <v>0</v>
      </c>
      <c r="X14" s="5">
        <f t="shared" si="0"/>
        <v>0</v>
      </c>
    </row>
    <row r="15" spans="1:24" x14ac:dyDescent="0.25">
      <c r="A15" s="46">
        <v>45467</v>
      </c>
      <c r="B15" s="51">
        <v>1</v>
      </c>
      <c r="C15" s="4">
        <f t="shared" si="4"/>
        <v>2</v>
      </c>
      <c r="D15" s="4">
        <v>0</v>
      </c>
      <c r="E15" s="4">
        <f t="shared" si="5"/>
        <v>0</v>
      </c>
      <c r="F15" s="4">
        <f>Counts!AJ16</f>
        <v>0</v>
      </c>
      <c r="G15" s="4">
        <f>Counts!AK16</f>
        <v>2</v>
      </c>
      <c r="H15" s="48">
        <f t="shared" si="1"/>
        <v>1.8407731247123792E-4</v>
      </c>
      <c r="I15" s="48"/>
      <c r="J15" s="4">
        <v>675</v>
      </c>
      <c r="K15" s="4">
        <f t="shared" si="6"/>
        <v>4777</v>
      </c>
      <c r="L15" s="4">
        <v>284</v>
      </c>
      <c r="M15" s="4">
        <f t="shared" si="7"/>
        <v>1903</v>
      </c>
      <c r="N15" s="4">
        <f>Counts!AL16</f>
        <v>84</v>
      </c>
      <c r="O15" s="4">
        <f>Counts!AM16</f>
        <v>672</v>
      </c>
      <c r="P15" s="48">
        <f t="shared" si="2"/>
        <v>0.10912122804212257</v>
      </c>
      <c r="R15" s="2">
        <v>0</v>
      </c>
      <c r="S15" s="4">
        <f t="shared" si="3"/>
        <v>0</v>
      </c>
      <c r="T15" s="4">
        <v>0</v>
      </c>
      <c r="U15" s="4">
        <f t="shared" si="8"/>
        <v>0</v>
      </c>
      <c r="V15" s="4">
        <f>Counts!AN16</f>
        <v>0</v>
      </c>
      <c r="W15" s="4">
        <f>Counts!AO16</f>
        <v>0</v>
      </c>
      <c r="X15" s="5">
        <f t="shared" si="0"/>
        <v>0</v>
      </c>
    </row>
    <row r="16" spans="1:24" x14ac:dyDescent="0.25">
      <c r="A16" s="46">
        <v>45468</v>
      </c>
      <c r="B16" s="51">
        <v>1</v>
      </c>
      <c r="C16" s="4">
        <f t="shared" si="4"/>
        <v>3</v>
      </c>
      <c r="D16" s="4">
        <v>1</v>
      </c>
      <c r="E16" s="4">
        <f t="shared" si="5"/>
        <v>1</v>
      </c>
      <c r="F16" s="4">
        <f>Counts!AJ17</f>
        <v>0</v>
      </c>
      <c r="G16" s="4">
        <f>Counts!AK17</f>
        <v>2</v>
      </c>
      <c r="H16" s="48">
        <f t="shared" si="1"/>
        <v>2.7611596870685687E-4</v>
      </c>
      <c r="I16" s="48"/>
      <c r="J16" s="4">
        <v>748</v>
      </c>
      <c r="K16" s="4">
        <f t="shared" si="6"/>
        <v>5525</v>
      </c>
      <c r="L16" s="4">
        <v>320</v>
      </c>
      <c r="M16" s="4">
        <f t="shared" si="7"/>
        <v>2223</v>
      </c>
      <c r="N16" s="4">
        <f>Counts!AL17</f>
        <v>53</v>
      </c>
      <c r="O16" s="4">
        <f>Counts!AM17</f>
        <v>725</v>
      </c>
      <c r="P16" s="48">
        <f t="shared" si="2"/>
        <v>0.12620782602736597</v>
      </c>
      <c r="R16" s="2">
        <v>0</v>
      </c>
      <c r="S16" s="4">
        <f t="shared" si="3"/>
        <v>0</v>
      </c>
      <c r="T16" s="4">
        <v>0</v>
      </c>
      <c r="U16" s="4">
        <f t="shared" si="8"/>
        <v>0</v>
      </c>
      <c r="V16" s="4">
        <f>Counts!AN17</f>
        <v>0</v>
      </c>
      <c r="W16" s="4">
        <f>Counts!AO17</f>
        <v>0</v>
      </c>
      <c r="X16" s="5">
        <f t="shared" si="0"/>
        <v>0</v>
      </c>
    </row>
    <row r="17" spans="1:24" x14ac:dyDescent="0.25">
      <c r="A17" s="46">
        <v>45469</v>
      </c>
      <c r="B17" s="51">
        <v>1</v>
      </c>
      <c r="C17" s="4">
        <f t="shared" si="4"/>
        <v>4</v>
      </c>
      <c r="D17" s="4">
        <v>1</v>
      </c>
      <c r="E17" s="4">
        <f t="shared" si="5"/>
        <v>2</v>
      </c>
      <c r="F17" s="4">
        <f>Counts!AJ18</f>
        <v>0</v>
      </c>
      <c r="G17" s="4">
        <f>Counts!AK18</f>
        <v>2</v>
      </c>
      <c r="H17" s="48">
        <f t="shared" si="1"/>
        <v>3.6815462494247585E-4</v>
      </c>
      <c r="I17" s="48"/>
      <c r="J17" s="4">
        <v>826</v>
      </c>
      <c r="K17" s="4">
        <f t="shared" si="6"/>
        <v>6351</v>
      </c>
      <c r="L17" s="4">
        <v>360</v>
      </c>
      <c r="M17" s="4">
        <f t="shared" si="7"/>
        <v>2583</v>
      </c>
      <c r="N17" s="4">
        <f>Counts!AL18</f>
        <v>181</v>
      </c>
      <c r="O17" s="4">
        <f>Counts!AM18</f>
        <v>906</v>
      </c>
      <c r="P17" s="48">
        <f t="shared" si="2"/>
        <v>0.1450761815565251</v>
      </c>
      <c r="R17" s="2">
        <v>0</v>
      </c>
      <c r="S17" s="4">
        <f t="shared" si="3"/>
        <v>0</v>
      </c>
      <c r="T17" s="4">
        <v>0</v>
      </c>
      <c r="U17" s="4">
        <f t="shared" si="8"/>
        <v>0</v>
      </c>
      <c r="V17" s="4">
        <f>Counts!AN18</f>
        <v>0</v>
      </c>
      <c r="W17" s="4">
        <f>Counts!AO18</f>
        <v>0</v>
      </c>
      <c r="X17" s="5">
        <f t="shared" si="0"/>
        <v>0</v>
      </c>
    </row>
    <row r="18" spans="1:24" x14ac:dyDescent="0.25">
      <c r="A18" s="46">
        <v>45470</v>
      </c>
      <c r="B18" s="51">
        <v>1</v>
      </c>
      <c r="C18" s="4">
        <f t="shared" si="4"/>
        <v>5</v>
      </c>
      <c r="D18" s="4">
        <v>1</v>
      </c>
      <c r="E18" s="4">
        <f t="shared" si="5"/>
        <v>3</v>
      </c>
      <c r="F18" s="4">
        <f>Counts!AJ19</f>
        <v>0</v>
      </c>
      <c r="G18" s="4">
        <f>Counts!AK19</f>
        <v>2</v>
      </c>
      <c r="H18" s="48">
        <f t="shared" si="1"/>
        <v>4.6019328117809482E-4</v>
      </c>
      <c r="I18" s="48"/>
      <c r="J18" s="4">
        <v>907</v>
      </c>
      <c r="K18" s="4">
        <f t="shared" si="6"/>
        <v>7258</v>
      </c>
      <c r="L18" s="4">
        <v>403</v>
      </c>
      <c r="M18" s="4">
        <f t="shared" si="7"/>
        <v>2986</v>
      </c>
      <c r="N18" s="4">
        <f>Counts!AL19</f>
        <v>237</v>
      </c>
      <c r="O18" s="4">
        <f>Counts!AM19</f>
        <v>1143</v>
      </c>
      <c r="P18" s="48">
        <f t="shared" si="2"/>
        <v>0.16579482376590446</v>
      </c>
      <c r="R18" s="2">
        <v>0</v>
      </c>
      <c r="S18" s="4">
        <f t="shared" si="3"/>
        <v>0</v>
      </c>
      <c r="T18" s="4">
        <v>0</v>
      </c>
      <c r="U18" s="4">
        <f t="shared" si="8"/>
        <v>0</v>
      </c>
      <c r="V18" s="4">
        <f>Counts!AN19</f>
        <v>0</v>
      </c>
      <c r="W18" s="4">
        <f>Counts!AO19</f>
        <v>0</v>
      </c>
      <c r="X18" s="5">
        <f t="shared" si="0"/>
        <v>0</v>
      </c>
    </row>
    <row r="19" spans="1:24" x14ac:dyDescent="0.25">
      <c r="A19" s="46">
        <v>45471</v>
      </c>
      <c r="B19" s="51">
        <v>1</v>
      </c>
      <c r="C19" s="4">
        <f t="shared" si="4"/>
        <v>6</v>
      </c>
      <c r="D19" s="4">
        <v>1</v>
      </c>
      <c r="E19" s="4">
        <f t="shared" si="5"/>
        <v>4</v>
      </c>
      <c r="F19" s="4">
        <f>Counts!AJ20</f>
        <v>0</v>
      </c>
      <c r="G19" s="4">
        <f>Counts!AK20</f>
        <v>2</v>
      </c>
      <c r="H19" s="48">
        <f t="shared" si="1"/>
        <v>5.5223193741371374E-4</v>
      </c>
      <c r="I19" s="48"/>
      <c r="J19" s="4">
        <v>990</v>
      </c>
      <c r="K19" s="4">
        <f t="shared" si="6"/>
        <v>8248</v>
      </c>
      <c r="L19" s="4">
        <v>450</v>
      </c>
      <c r="M19" s="4">
        <f t="shared" si="7"/>
        <v>3436</v>
      </c>
      <c r="N19" s="4">
        <f>Counts!AL20</f>
        <v>190</v>
      </c>
      <c r="O19" s="4">
        <f>Counts!AM20</f>
        <v>1333</v>
      </c>
      <c r="P19" s="48">
        <f t="shared" si="2"/>
        <v>0.18840943874637367</v>
      </c>
      <c r="R19" s="2">
        <v>0</v>
      </c>
      <c r="S19" s="4">
        <f t="shared" si="3"/>
        <v>0</v>
      </c>
      <c r="T19" s="4">
        <v>0</v>
      </c>
      <c r="U19" s="4">
        <f t="shared" si="8"/>
        <v>0</v>
      </c>
      <c r="V19" s="4">
        <f>Counts!AN20</f>
        <v>0</v>
      </c>
      <c r="W19" s="4">
        <f>Counts!AO20</f>
        <v>0</v>
      </c>
      <c r="X19" s="5">
        <f t="shared" si="0"/>
        <v>0</v>
      </c>
    </row>
    <row r="20" spans="1:24" x14ac:dyDescent="0.25">
      <c r="A20" s="46">
        <v>45472</v>
      </c>
      <c r="B20" s="51">
        <v>1</v>
      </c>
      <c r="C20" s="4">
        <f t="shared" si="4"/>
        <v>7</v>
      </c>
      <c r="D20" s="4">
        <v>1</v>
      </c>
      <c r="E20" s="4">
        <f t="shared" si="5"/>
        <v>5</v>
      </c>
      <c r="F20" s="4">
        <f>Counts!AJ21</f>
        <v>0</v>
      </c>
      <c r="G20" s="4">
        <f>Counts!AK21</f>
        <v>2</v>
      </c>
      <c r="H20" s="48">
        <f t="shared" si="1"/>
        <v>6.4427059364933277E-4</v>
      </c>
      <c r="I20" s="48"/>
      <c r="J20" s="4">
        <v>1075</v>
      </c>
      <c r="K20" s="4">
        <f t="shared" si="6"/>
        <v>9323</v>
      </c>
      <c r="L20" s="4">
        <v>500</v>
      </c>
      <c r="M20" s="4">
        <f t="shared" si="7"/>
        <v>3936</v>
      </c>
      <c r="N20" s="4">
        <f>Counts!AL21</f>
        <v>391</v>
      </c>
      <c r="O20" s="4">
        <f>Counts!AM21</f>
        <v>1724</v>
      </c>
      <c r="P20" s="48">
        <f t="shared" si="2"/>
        <v>0.21296571258880234</v>
      </c>
      <c r="R20" s="2">
        <v>0</v>
      </c>
      <c r="S20" s="4">
        <f t="shared" si="3"/>
        <v>0</v>
      </c>
      <c r="T20" s="4">
        <v>0</v>
      </c>
      <c r="U20" s="4">
        <f t="shared" si="8"/>
        <v>0</v>
      </c>
      <c r="V20" s="4">
        <f>Counts!AN21</f>
        <v>0</v>
      </c>
      <c r="W20" s="4">
        <f>Counts!AO21</f>
        <v>0</v>
      </c>
      <c r="X20" s="5">
        <f t="shared" si="0"/>
        <v>0</v>
      </c>
    </row>
    <row r="21" spans="1:24" x14ac:dyDescent="0.25">
      <c r="A21" s="46">
        <v>45473</v>
      </c>
      <c r="B21" s="51">
        <v>1</v>
      </c>
      <c r="C21" s="4">
        <f t="shared" si="4"/>
        <v>8</v>
      </c>
      <c r="D21" s="4">
        <v>1</v>
      </c>
      <c r="E21" s="4">
        <f t="shared" si="5"/>
        <v>6</v>
      </c>
      <c r="F21" s="4">
        <f>Counts!AJ22</f>
        <v>0</v>
      </c>
      <c r="G21" s="4">
        <f>Counts!AK22</f>
        <v>2</v>
      </c>
      <c r="H21" s="48">
        <f t="shared" si="1"/>
        <v>7.3630924988495169E-4</v>
      </c>
      <c r="I21" s="48"/>
      <c r="J21" s="4">
        <v>1158</v>
      </c>
      <c r="K21" s="4">
        <f t="shared" si="6"/>
        <v>10481</v>
      </c>
      <c r="L21" s="4">
        <v>553</v>
      </c>
      <c r="M21" s="4">
        <f t="shared" si="7"/>
        <v>4489</v>
      </c>
      <c r="N21" s="4">
        <f>Counts!AL22</f>
        <v>336</v>
      </c>
      <c r="O21" s="4">
        <f>Counts!AM22</f>
        <v>2060</v>
      </c>
      <c r="P21" s="48">
        <f t="shared" si="2"/>
        <v>0.23941795920232084</v>
      </c>
      <c r="R21" s="2">
        <v>0</v>
      </c>
      <c r="S21" s="4">
        <f t="shared" si="3"/>
        <v>0</v>
      </c>
      <c r="T21" s="4">
        <v>0</v>
      </c>
      <c r="U21" s="4">
        <f t="shared" si="8"/>
        <v>0</v>
      </c>
      <c r="V21" s="4">
        <f>Counts!AN22</f>
        <v>0</v>
      </c>
      <c r="W21" s="4">
        <f>Counts!AO22</f>
        <v>0</v>
      </c>
      <c r="X21" s="5">
        <f t="shared" si="0"/>
        <v>0</v>
      </c>
    </row>
    <row r="22" spans="1:24" x14ac:dyDescent="0.25">
      <c r="A22" s="46">
        <v>45474</v>
      </c>
      <c r="B22" s="51">
        <v>2</v>
      </c>
      <c r="C22" s="4">
        <f t="shared" si="4"/>
        <v>10</v>
      </c>
      <c r="D22" s="4">
        <v>1</v>
      </c>
      <c r="E22" s="4">
        <f t="shared" si="5"/>
        <v>7</v>
      </c>
      <c r="F22" s="4">
        <f>Counts!AJ23</f>
        <v>0</v>
      </c>
      <c r="G22" s="4">
        <f>Counts!AK23</f>
        <v>2</v>
      </c>
      <c r="H22" s="48">
        <f t="shared" si="1"/>
        <v>9.2038656235618964E-4</v>
      </c>
      <c r="I22" s="48"/>
      <c r="J22" s="4">
        <v>1240</v>
      </c>
      <c r="K22" s="4">
        <f t="shared" si="6"/>
        <v>11721</v>
      </c>
      <c r="L22" s="4">
        <v>608</v>
      </c>
      <c r="M22" s="4">
        <f t="shared" si="7"/>
        <v>5097</v>
      </c>
      <c r="N22" s="4">
        <f>Counts!AL23</f>
        <v>923</v>
      </c>
      <c r="O22" s="4">
        <f>Counts!AM23</f>
        <v>2983</v>
      </c>
      <c r="P22" s="48">
        <f t="shared" si="2"/>
        <v>0.26774333554149438</v>
      </c>
      <c r="R22" s="2">
        <v>0</v>
      </c>
      <c r="S22" s="4">
        <f t="shared" si="3"/>
        <v>0</v>
      </c>
      <c r="T22" s="4">
        <v>0</v>
      </c>
      <c r="U22" s="4">
        <f t="shared" si="8"/>
        <v>0</v>
      </c>
      <c r="V22" s="4">
        <f>Counts!AN23</f>
        <v>0</v>
      </c>
      <c r="W22" s="4">
        <f>Counts!AO23</f>
        <v>0</v>
      </c>
      <c r="X22" s="5">
        <f t="shared" si="0"/>
        <v>0</v>
      </c>
    </row>
    <row r="23" spans="1:24" x14ac:dyDescent="0.25">
      <c r="A23" s="46">
        <v>45475</v>
      </c>
      <c r="B23" s="51">
        <v>2</v>
      </c>
      <c r="C23" s="4">
        <f t="shared" si="4"/>
        <v>12</v>
      </c>
      <c r="D23" s="4">
        <v>2</v>
      </c>
      <c r="E23" s="4">
        <f t="shared" si="5"/>
        <v>9</v>
      </c>
      <c r="F23" s="4">
        <f>Counts!AJ24</f>
        <v>0</v>
      </c>
      <c r="G23" s="4">
        <f>Counts!AK24</f>
        <v>2</v>
      </c>
      <c r="H23" s="48">
        <f t="shared" si="1"/>
        <v>1.1044638748274275E-3</v>
      </c>
      <c r="I23" s="48"/>
      <c r="J23" s="4">
        <v>1316</v>
      </c>
      <c r="K23" s="4">
        <f t="shared" si="6"/>
        <v>13037</v>
      </c>
      <c r="L23" s="4">
        <v>664</v>
      </c>
      <c r="M23" s="4">
        <f t="shared" si="7"/>
        <v>5761</v>
      </c>
      <c r="N23" s="4">
        <f>Counts!AL24</f>
        <v>1057</v>
      </c>
      <c r="O23" s="4">
        <f>Counts!AM24</f>
        <v>4040</v>
      </c>
      <c r="P23" s="48">
        <f t="shared" si="2"/>
        <v>0.29780478333371407</v>
      </c>
      <c r="R23" s="2">
        <v>0</v>
      </c>
      <c r="S23" s="4">
        <f t="shared" si="3"/>
        <v>0</v>
      </c>
      <c r="T23" s="4">
        <v>0</v>
      </c>
      <c r="U23" s="4">
        <f t="shared" si="8"/>
        <v>0</v>
      </c>
      <c r="V23" s="4">
        <f>Counts!AN24</f>
        <v>0</v>
      </c>
      <c r="W23" s="4">
        <f>Counts!AO24</f>
        <v>0</v>
      </c>
      <c r="X23" s="5">
        <f t="shared" si="0"/>
        <v>0</v>
      </c>
    </row>
    <row r="24" spans="1:24" x14ac:dyDescent="0.25">
      <c r="A24" s="46">
        <v>45476</v>
      </c>
      <c r="B24" s="51">
        <v>2</v>
      </c>
      <c r="C24" s="4">
        <f t="shared" si="4"/>
        <v>14</v>
      </c>
      <c r="D24" s="4">
        <v>2</v>
      </c>
      <c r="E24" s="4">
        <f t="shared" si="5"/>
        <v>11</v>
      </c>
      <c r="F24" s="4">
        <f>Counts!AJ25</f>
        <v>0</v>
      </c>
      <c r="G24" s="4">
        <f>Counts!AK25</f>
        <v>2</v>
      </c>
      <c r="H24" s="48">
        <f t="shared" si="1"/>
        <v>1.2885411872986655E-3</v>
      </c>
      <c r="I24" s="48"/>
      <c r="J24" s="4">
        <v>1386</v>
      </c>
      <c r="K24" s="4">
        <f t="shared" si="6"/>
        <v>14423</v>
      </c>
      <c r="L24" s="4">
        <v>721</v>
      </c>
      <c r="M24" s="4">
        <f t="shared" si="7"/>
        <v>6482</v>
      </c>
      <c r="N24" s="4">
        <f>Counts!AL25</f>
        <v>994</v>
      </c>
      <c r="O24" s="4">
        <f>Counts!AM25</f>
        <v>5034</v>
      </c>
      <c r="P24" s="48">
        <f t="shared" si="2"/>
        <v>0.32946524430637092</v>
      </c>
      <c r="R24" s="2">
        <v>0</v>
      </c>
      <c r="S24" s="4">
        <f t="shared" si="3"/>
        <v>0</v>
      </c>
      <c r="T24" s="4">
        <v>0</v>
      </c>
      <c r="U24" s="4">
        <f t="shared" si="8"/>
        <v>0</v>
      </c>
      <c r="V24" s="4">
        <f>Counts!AN25</f>
        <v>0</v>
      </c>
      <c r="W24" s="4">
        <f>Counts!AO25</f>
        <v>0</v>
      </c>
      <c r="X24" s="5">
        <f t="shared" si="0"/>
        <v>0</v>
      </c>
    </row>
    <row r="25" spans="1:24" x14ac:dyDescent="0.25">
      <c r="A25" s="46">
        <v>45477</v>
      </c>
      <c r="B25" s="51">
        <v>2</v>
      </c>
      <c r="C25" s="4">
        <f t="shared" si="4"/>
        <v>16</v>
      </c>
      <c r="D25" s="4">
        <v>2</v>
      </c>
      <c r="E25" s="4">
        <f t="shared" si="5"/>
        <v>13</v>
      </c>
      <c r="F25" s="4">
        <f>Counts!AJ26</f>
        <v>0</v>
      </c>
      <c r="G25" s="4">
        <f>Counts!AK26</f>
        <v>2</v>
      </c>
      <c r="H25" s="48">
        <f t="shared" si="1"/>
        <v>1.4726184997699034E-3</v>
      </c>
      <c r="I25" s="48"/>
      <c r="J25" s="4">
        <v>1447</v>
      </c>
      <c r="K25" s="4">
        <f t="shared" si="6"/>
        <v>15870</v>
      </c>
      <c r="L25" s="4">
        <v>777</v>
      </c>
      <c r="M25" s="4">
        <f t="shared" si="7"/>
        <v>7259</v>
      </c>
      <c r="N25" s="4">
        <f>Counts!AL26</f>
        <v>140</v>
      </c>
      <c r="O25" s="4">
        <f>Counts!AM26</f>
        <v>5174</v>
      </c>
      <c r="P25" s="48">
        <f t="shared" si="2"/>
        <v>0.36251913105055167</v>
      </c>
      <c r="R25" s="2">
        <v>0</v>
      </c>
      <c r="S25" s="4">
        <f t="shared" si="3"/>
        <v>0</v>
      </c>
      <c r="T25" s="4">
        <v>0</v>
      </c>
      <c r="U25" s="4">
        <f t="shared" si="8"/>
        <v>0</v>
      </c>
      <c r="V25" s="4">
        <f>Counts!AN26</f>
        <v>0</v>
      </c>
      <c r="W25" s="4">
        <f>Counts!AO26</f>
        <v>0</v>
      </c>
      <c r="X25" s="5">
        <f t="shared" si="0"/>
        <v>0</v>
      </c>
    </row>
    <row r="26" spans="1:24" x14ac:dyDescent="0.25">
      <c r="A26" s="46">
        <v>45478</v>
      </c>
      <c r="B26" s="51">
        <v>3</v>
      </c>
      <c r="C26" s="4">
        <f t="shared" si="4"/>
        <v>19</v>
      </c>
      <c r="D26" s="4">
        <v>2</v>
      </c>
      <c r="E26" s="4">
        <f t="shared" si="5"/>
        <v>15</v>
      </c>
      <c r="F26" s="4">
        <f>Counts!AJ27</f>
        <v>0</v>
      </c>
      <c r="G26" s="4">
        <f>Counts!AK27</f>
        <v>2</v>
      </c>
      <c r="H26" s="48">
        <f t="shared" si="1"/>
        <v>1.7487344684767603E-3</v>
      </c>
      <c r="I26" s="48"/>
      <c r="J26" s="4">
        <v>1498</v>
      </c>
      <c r="K26" s="4">
        <f t="shared" si="6"/>
        <v>17368</v>
      </c>
      <c r="L26" s="4">
        <v>832</v>
      </c>
      <c r="M26" s="4">
        <f t="shared" si="7"/>
        <v>8091</v>
      </c>
      <c r="N26" s="4">
        <f>Counts!AL27</f>
        <v>882</v>
      </c>
      <c r="O26" s="4">
        <f>Counts!AM27</f>
        <v>6056</v>
      </c>
      <c r="P26" s="48">
        <f t="shared" si="2"/>
        <v>0.39673801311190809</v>
      </c>
      <c r="R26" s="2">
        <v>0</v>
      </c>
      <c r="S26" s="4">
        <f t="shared" si="3"/>
        <v>0</v>
      </c>
      <c r="T26" s="4">
        <v>0</v>
      </c>
      <c r="U26" s="4">
        <f t="shared" si="8"/>
        <v>0</v>
      </c>
      <c r="V26" s="4">
        <f>Counts!AN27</f>
        <v>0</v>
      </c>
      <c r="W26" s="4">
        <f>Counts!AO27</f>
        <v>0</v>
      </c>
      <c r="X26" s="5">
        <f t="shared" si="0"/>
        <v>0</v>
      </c>
    </row>
    <row r="27" spans="1:24" x14ac:dyDescent="0.25">
      <c r="A27" s="46">
        <v>45479</v>
      </c>
      <c r="B27" s="51">
        <v>3</v>
      </c>
      <c r="C27" s="4">
        <f t="shared" si="4"/>
        <v>22</v>
      </c>
      <c r="D27" s="4">
        <v>3</v>
      </c>
      <c r="E27" s="4">
        <f t="shared" si="5"/>
        <v>18</v>
      </c>
      <c r="F27" s="4">
        <f>Counts!AJ28</f>
        <v>0</v>
      </c>
      <c r="G27" s="4">
        <f>Counts!AK28</f>
        <v>2</v>
      </c>
      <c r="H27" s="48">
        <f t="shared" si="1"/>
        <v>2.0248504371836169E-3</v>
      </c>
      <c r="I27" s="48"/>
      <c r="J27" s="4">
        <v>1535</v>
      </c>
      <c r="K27" s="4">
        <f t="shared" si="6"/>
        <v>18903</v>
      </c>
      <c r="L27" s="4">
        <v>882</v>
      </c>
      <c r="M27" s="4">
        <f t="shared" si="7"/>
        <v>8973</v>
      </c>
      <c r="N27" s="4">
        <f>Counts!AL28</f>
        <v>1031</v>
      </c>
      <c r="O27" s="4">
        <f>Counts!AM28</f>
        <v>7087</v>
      </c>
      <c r="P27" s="48">
        <f t="shared" si="2"/>
        <v>0.43180208785435276</v>
      </c>
      <c r="R27" s="2">
        <v>0</v>
      </c>
      <c r="S27" s="4">
        <f t="shared" si="3"/>
        <v>0</v>
      </c>
      <c r="T27" s="4">
        <v>0</v>
      </c>
      <c r="U27" s="4">
        <f t="shared" si="8"/>
        <v>0</v>
      </c>
      <c r="V27" s="4">
        <f>Counts!AN28</f>
        <v>0</v>
      </c>
      <c r="W27" s="4">
        <f>Counts!AO28</f>
        <v>0</v>
      </c>
      <c r="X27" s="5">
        <f t="shared" si="0"/>
        <v>0</v>
      </c>
    </row>
    <row r="28" spans="1:24" x14ac:dyDescent="0.25">
      <c r="A28" s="46">
        <v>45480</v>
      </c>
      <c r="B28" s="51">
        <v>4</v>
      </c>
      <c r="C28" s="4">
        <f t="shared" si="4"/>
        <v>26</v>
      </c>
      <c r="D28" s="4">
        <v>3</v>
      </c>
      <c r="E28" s="4">
        <f t="shared" si="5"/>
        <v>21</v>
      </c>
      <c r="F28" s="4">
        <f>Counts!AJ29</f>
        <v>1</v>
      </c>
      <c r="G28" s="4">
        <f>Counts!AK29</f>
        <v>3</v>
      </c>
      <c r="H28" s="48">
        <f t="shared" si="1"/>
        <v>2.393005062126093E-3</v>
      </c>
      <c r="I28" s="48"/>
      <c r="J28" s="4">
        <v>1559</v>
      </c>
      <c r="K28" s="4">
        <f t="shared" si="6"/>
        <v>20462</v>
      </c>
      <c r="L28" s="4">
        <v>928</v>
      </c>
      <c r="M28" s="4">
        <f t="shared" si="7"/>
        <v>9901</v>
      </c>
      <c r="N28" s="4">
        <f>Counts!AL29</f>
        <v>722</v>
      </c>
      <c r="O28" s="4">
        <f>Counts!AM29</f>
        <v>7809</v>
      </c>
      <c r="P28" s="48">
        <f t="shared" si="2"/>
        <v>0.46741439568723303</v>
      </c>
      <c r="R28" s="2">
        <v>0</v>
      </c>
      <c r="S28" s="4">
        <f t="shared" si="3"/>
        <v>0</v>
      </c>
      <c r="T28" s="4">
        <v>0</v>
      </c>
      <c r="U28" s="4">
        <f t="shared" si="8"/>
        <v>0</v>
      </c>
      <c r="V28" s="4">
        <f>Counts!AN29</f>
        <v>0</v>
      </c>
      <c r="W28" s="4">
        <f>Counts!AO29</f>
        <v>0</v>
      </c>
      <c r="X28" s="5">
        <f t="shared" si="0"/>
        <v>0</v>
      </c>
    </row>
    <row r="29" spans="1:24" x14ac:dyDescent="0.25">
      <c r="A29" s="46">
        <v>45481</v>
      </c>
      <c r="B29" s="51">
        <v>4</v>
      </c>
      <c r="C29" s="4">
        <f t="shared" si="4"/>
        <v>30</v>
      </c>
      <c r="D29" s="4">
        <v>4</v>
      </c>
      <c r="E29" s="4">
        <f t="shared" si="5"/>
        <v>25</v>
      </c>
      <c r="F29" s="4">
        <f>Counts!AJ30</f>
        <v>2</v>
      </c>
      <c r="G29" s="4">
        <f>Counts!AK30</f>
        <v>5</v>
      </c>
      <c r="H29" s="48">
        <f t="shared" si="1"/>
        <v>2.7611596870685687E-3</v>
      </c>
      <c r="I29" s="48"/>
      <c r="J29" s="4">
        <v>1568</v>
      </c>
      <c r="K29" s="4">
        <f t="shared" si="6"/>
        <v>22030</v>
      </c>
      <c r="L29" s="4">
        <v>967</v>
      </c>
      <c r="M29" s="4">
        <f t="shared" si="7"/>
        <v>10868</v>
      </c>
      <c r="N29" s="4">
        <f>Counts!AL30</f>
        <v>861</v>
      </c>
      <c r="O29" s="4">
        <f>Counts!AM30</f>
        <v>8670</v>
      </c>
      <c r="P29" s="48">
        <f t="shared" si="2"/>
        <v>0.50323229092902666</v>
      </c>
      <c r="R29" s="2">
        <v>0</v>
      </c>
      <c r="S29" s="4">
        <f t="shared" si="3"/>
        <v>0</v>
      </c>
      <c r="T29" s="4">
        <v>0</v>
      </c>
      <c r="U29" s="4">
        <f t="shared" si="8"/>
        <v>0</v>
      </c>
      <c r="V29" s="4">
        <f>Counts!AN30</f>
        <v>0</v>
      </c>
      <c r="W29" s="4">
        <f>Counts!AO30</f>
        <v>0</v>
      </c>
      <c r="X29" s="5">
        <f t="shared" si="0"/>
        <v>0</v>
      </c>
    </row>
    <row r="30" spans="1:24" x14ac:dyDescent="0.25">
      <c r="A30" s="46">
        <v>45482</v>
      </c>
      <c r="B30" s="51">
        <v>5</v>
      </c>
      <c r="C30" s="4">
        <f t="shared" si="4"/>
        <v>35</v>
      </c>
      <c r="D30" s="4">
        <v>4</v>
      </c>
      <c r="E30" s="4">
        <f t="shared" si="5"/>
        <v>29</v>
      </c>
      <c r="F30" s="4">
        <f>Counts!AJ31</f>
        <v>0</v>
      </c>
      <c r="G30" s="4">
        <f>Counts!AK31</f>
        <v>5</v>
      </c>
      <c r="H30" s="48">
        <f t="shared" si="1"/>
        <v>3.2213529682466636E-3</v>
      </c>
      <c r="I30" s="48"/>
      <c r="J30" s="4">
        <v>1561</v>
      </c>
      <c r="K30" s="4">
        <f t="shared" si="6"/>
        <v>23591</v>
      </c>
      <c r="L30" s="4">
        <v>998</v>
      </c>
      <c r="M30" s="4">
        <f t="shared" si="7"/>
        <v>11866</v>
      </c>
      <c r="N30" s="4">
        <f>Counts!AL31</f>
        <v>1273</v>
      </c>
      <c r="O30" s="4">
        <f>Counts!AM31</f>
        <v>9943</v>
      </c>
      <c r="P30" s="48">
        <f t="shared" si="2"/>
        <v>0.53889028485277657</v>
      </c>
      <c r="R30" s="2">
        <v>0</v>
      </c>
      <c r="S30" s="4">
        <f t="shared" si="3"/>
        <v>0</v>
      </c>
      <c r="T30" s="4">
        <v>0</v>
      </c>
      <c r="U30" s="4">
        <f t="shared" si="8"/>
        <v>0</v>
      </c>
      <c r="V30" s="4">
        <f>Counts!AN31</f>
        <v>0</v>
      </c>
      <c r="W30" s="4">
        <f>Counts!AO31</f>
        <v>0</v>
      </c>
      <c r="X30" s="5">
        <f t="shared" si="0"/>
        <v>0</v>
      </c>
    </row>
    <row r="31" spans="1:24" x14ac:dyDescent="0.25">
      <c r="A31" s="46">
        <v>45483</v>
      </c>
      <c r="B31" s="51">
        <v>6</v>
      </c>
      <c r="C31" s="4">
        <f t="shared" si="4"/>
        <v>41</v>
      </c>
      <c r="D31" s="4">
        <v>5</v>
      </c>
      <c r="E31" s="4">
        <f t="shared" si="5"/>
        <v>34</v>
      </c>
      <c r="F31" s="4">
        <f>Counts!AJ32</f>
        <v>-37</v>
      </c>
      <c r="G31" s="4">
        <f>Counts!AK32</f>
        <v>-32</v>
      </c>
      <c r="H31" s="48">
        <f t="shared" si="1"/>
        <v>3.7735849056603774E-3</v>
      </c>
      <c r="I31" s="48"/>
      <c r="J31" s="4">
        <v>1540</v>
      </c>
      <c r="K31" s="4">
        <f t="shared" si="6"/>
        <v>25131</v>
      </c>
      <c r="L31" s="4">
        <v>1020</v>
      </c>
      <c r="M31" s="4">
        <f t="shared" si="7"/>
        <v>12886</v>
      </c>
      <c r="N31" s="4">
        <f>Counts!AL32</f>
        <v>1572</v>
      </c>
      <c r="O31" s="4">
        <f>Counts!AM32</f>
        <v>11515</v>
      </c>
      <c r="P31" s="48">
        <f t="shared" si="2"/>
        <v>0.57406857482239537</v>
      </c>
      <c r="R31" s="2">
        <v>0</v>
      </c>
      <c r="S31" s="4">
        <f t="shared" si="3"/>
        <v>0</v>
      </c>
      <c r="T31" s="4">
        <v>0</v>
      </c>
      <c r="U31" s="4">
        <f t="shared" si="8"/>
        <v>0</v>
      </c>
      <c r="V31" s="4">
        <f>Counts!AN32</f>
        <v>0</v>
      </c>
      <c r="W31" s="4">
        <f>Counts!AO32</f>
        <v>0</v>
      </c>
      <c r="X31" s="5">
        <f t="shared" si="0"/>
        <v>0</v>
      </c>
    </row>
    <row r="32" spans="1:24" x14ac:dyDescent="0.25">
      <c r="A32" s="46">
        <v>45484</v>
      </c>
      <c r="B32" s="51">
        <v>6</v>
      </c>
      <c r="C32" s="4">
        <f t="shared" si="4"/>
        <v>47</v>
      </c>
      <c r="D32" s="4">
        <v>6</v>
      </c>
      <c r="E32" s="4">
        <f t="shared" si="5"/>
        <v>40</v>
      </c>
      <c r="F32" s="4">
        <f>Counts!AJ33</f>
        <v>0</v>
      </c>
      <c r="G32" s="4">
        <f>Counts!AK33</f>
        <v>-32</v>
      </c>
      <c r="H32" s="48">
        <f t="shared" si="1"/>
        <v>4.3258168430740911E-3</v>
      </c>
      <c r="I32" s="48"/>
      <c r="J32" s="4">
        <v>1504</v>
      </c>
      <c r="K32" s="4">
        <f t="shared" si="6"/>
        <v>26635</v>
      </c>
      <c r="L32" s="4">
        <v>1031</v>
      </c>
      <c r="M32" s="4">
        <f t="shared" si="7"/>
        <v>13917</v>
      </c>
      <c r="N32" s="4">
        <f>Counts!AL33</f>
        <v>1396</v>
      </c>
      <c r="O32" s="4">
        <f>Counts!AM33</f>
        <v>12911</v>
      </c>
      <c r="P32" s="48">
        <f t="shared" si="2"/>
        <v>0.60842451515636065</v>
      </c>
      <c r="R32" s="2">
        <v>0</v>
      </c>
      <c r="S32" s="4">
        <f t="shared" si="3"/>
        <v>0</v>
      </c>
      <c r="T32" s="4">
        <v>0</v>
      </c>
      <c r="U32" s="4">
        <f t="shared" si="8"/>
        <v>0</v>
      </c>
      <c r="V32" s="4">
        <f>Counts!AN33</f>
        <v>0</v>
      </c>
      <c r="W32" s="4">
        <f>Counts!AO33</f>
        <v>0</v>
      </c>
      <c r="X32" s="5">
        <f t="shared" si="0"/>
        <v>0</v>
      </c>
    </row>
    <row r="33" spans="1:24" x14ac:dyDescent="0.25">
      <c r="A33" s="46">
        <v>45485</v>
      </c>
      <c r="B33" s="51">
        <v>7</v>
      </c>
      <c r="C33" s="4">
        <f t="shared" si="4"/>
        <v>54</v>
      </c>
      <c r="D33" s="4">
        <v>7</v>
      </c>
      <c r="E33" s="4">
        <f t="shared" si="5"/>
        <v>47</v>
      </c>
      <c r="F33" s="4">
        <f>Counts!AJ34</f>
        <v>7</v>
      </c>
      <c r="G33" s="4">
        <f>Counts!AK34</f>
        <v>-25</v>
      </c>
      <c r="H33" s="48">
        <f t="shared" si="1"/>
        <v>4.9700874367234237E-3</v>
      </c>
      <c r="I33" s="48"/>
      <c r="J33" s="4">
        <v>1455</v>
      </c>
      <c r="K33" s="4">
        <f t="shared" si="6"/>
        <v>28090</v>
      </c>
      <c r="L33" s="4">
        <v>1033</v>
      </c>
      <c r="M33" s="4">
        <f t="shared" si="7"/>
        <v>14950</v>
      </c>
      <c r="N33" s="4">
        <f>Counts!AL34</f>
        <v>1364</v>
      </c>
      <c r="O33" s="4">
        <f>Counts!AM34</f>
        <v>14275</v>
      </c>
      <c r="P33" s="48">
        <f t="shared" si="2"/>
        <v>0.64166114626401993</v>
      </c>
      <c r="R33" s="2">
        <v>0</v>
      </c>
      <c r="S33" s="4">
        <f t="shared" si="3"/>
        <v>0</v>
      </c>
      <c r="T33" s="4">
        <v>0</v>
      </c>
      <c r="U33" s="4">
        <f t="shared" si="8"/>
        <v>0</v>
      </c>
      <c r="V33" s="4">
        <f>Counts!AN34</f>
        <v>0</v>
      </c>
      <c r="W33" s="4">
        <f>Counts!AO34</f>
        <v>0</v>
      </c>
      <c r="X33" s="5">
        <f t="shared" si="0"/>
        <v>0</v>
      </c>
    </row>
    <row r="34" spans="1:24" x14ac:dyDescent="0.25">
      <c r="A34" s="46">
        <v>45486</v>
      </c>
      <c r="B34" s="51">
        <v>8</v>
      </c>
      <c r="C34" s="4">
        <f t="shared" si="4"/>
        <v>62</v>
      </c>
      <c r="D34" s="4">
        <v>8</v>
      </c>
      <c r="E34" s="4">
        <f t="shared" si="5"/>
        <v>55</v>
      </c>
      <c r="F34" s="4">
        <f>Counts!AJ35</f>
        <v>0</v>
      </c>
      <c r="G34" s="4">
        <f>Counts!AK35</f>
        <v>-25</v>
      </c>
      <c r="H34" s="48">
        <f t="shared" si="1"/>
        <v>5.7063966866083759E-3</v>
      </c>
      <c r="I34" s="48"/>
      <c r="J34" s="4">
        <v>1395</v>
      </c>
      <c r="K34" s="4">
        <f t="shared" si="6"/>
        <v>29485</v>
      </c>
      <c r="L34" s="4">
        <v>1023</v>
      </c>
      <c r="M34" s="4">
        <f t="shared" si="7"/>
        <v>15973</v>
      </c>
      <c r="N34" s="4">
        <f>Counts!AL35</f>
        <v>1034</v>
      </c>
      <c r="O34" s="4">
        <f>Counts!AM35</f>
        <v>15309</v>
      </c>
      <c r="P34" s="48">
        <f t="shared" si="2"/>
        <v>0.67352719464559019</v>
      </c>
      <c r="R34" s="2">
        <v>0</v>
      </c>
      <c r="S34" s="4">
        <f t="shared" si="3"/>
        <v>0</v>
      </c>
      <c r="T34" s="4">
        <v>0</v>
      </c>
      <c r="U34" s="4">
        <f t="shared" si="8"/>
        <v>0</v>
      </c>
      <c r="V34" s="4">
        <f>Counts!AN35</f>
        <v>0</v>
      </c>
      <c r="W34" s="4">
        <f>Counts!AO35</f>
        <v>0</v>
      </c>
      <c r="X34" s="5">
        <f t="shared" si="0"/>
        <v>0</v>
      </c>
    </row>
    <row r="35" spans="1:24" x14ac:dyDescent="0.25">
      <c r="A35" s="46">
        <v>45487</v>
      </c>
      <c r="B35" s="51">
        <v>9</v>
      </c>
      <c r="C35" s="4">
        <f t="shared" si="4"/>
        <v>71</v>
      </c>
      <c r="D35" s="4">
        <v>9</v>
      </c>
      <c r="E35" s="4">
        <f t="shared" si="5"/>
        <v>64</v>
      </c>
      <c r="F35" s="4">
        <f>Counts!AJ36</f>
        <v>15</v>
      </c>
      <c r="G35" s="4">
        <f>Counts!AK36</f>
        <v>-10</v>
      </c>
      <c r="H35" s="48">
        <f t="shared" si="1"/>
        <v>6.5347445927289461E-3</v>
      </c>
      <c r="I35" s="48"/>
      <c r="J35" s="4">
        <v>1326</v>
      </c>
      <c r="K35" s="4">
        <f t="shared" si="6"/>
        <v>30811</v>
      </c>
      <c r="L35" s="4">
        <v>1004</v>
      </c>
      <c r="M35" s="4">
        <f t="shared" si="7"/>
        <v>16977</v>
      </c>
      <c r="N35" s="4">
        <f>Counts!AL36</f>
        <v>943</v>
      </c>
      <c r="O35" s="4">
        <f>Counts!AM36</f>
        <v>16252</v>
      </c>
      <c r="P35" s="48">
        <f t="shared" si="2"/>
        <v>0.703817072892158</v>
      </c>
      <c r="R35" s="2">
        <v>0</v>
      </c>
      <c r="S35" s="4">
        <f t="shared" si="3"/>
        <v>0</v>
      </c>
      <c r="T35" s="4">
        <v>0</v>
      </c>
      <c r="U35" s="4">
        <f t="shared" si="8"/>
        <v>0</v>
      </c>
      <c r="V35" s="4">
        <f>Counts!AN36</f>
        <v>0</v>
      </c>
      <c r="W35" s="4">
        <f>Counts!AO36</f>
        <v>0</v>
      </c>
      <c r="X35" s="5">
        <f t="shared" si="0"/>
        <v>0</v>
      </c>
    </row>
    <row r="36" spans="1:24" x14ac:dyDescent="0.25">
      <c r="A36" s="46">
        <v>45488</v>
      </c>
      <c r="B36" s="51">
        <v>11</v>
      </c>
      <c r="C36" s="4">
        <f t="shared" si="4"/>
        <v>82</v>
      </c>
      <c r="D36" s="4">
        <v>10</v>
      </c>
      <c r="E36" s="4">
        <f t="shared" si="5"/>
        <v>74</v>
      </c>
      <c r="F36" s="4">
        <f>Counts!AJ37</f>
        <v>21</v>
      </c>
      <c r="G36" s="4">
        <f>Counts!AK37</f>
        <v>11</v>
      </c>
      <c r="H36" s="48">
        <f t="shared" si="1"/>
        <v>7.5471698113207548E-3</v>
      </c>
      <c r="I36" s="48"/>
      <c r="J36" s="4">
        <v>1251</v>
      </c>
      <c r="K36" s="4">
        <f t="shared" si="6"/>
        <v>32062</v>
      </c>
      <c r="L36" s="4">
        <v>975</v>
      </c>
      <c r="M36" s="4">
        <f t="shared" si="7"/>
        <v>17952</v>
      </c>
      <c r="N36" s="4">
        <f>Counts!AL37</f>
        <v>1151</v>
      </c>
      <c r="O36" s="4">
        <f>Counts!AM37</f>
        <v>17403</v>
      </c>
      <c r="P36" s="48">
        <f t="shared" si="2"/>
        <v>0.73239372273111447</v>
      </c>
      <c r="R36" s="2">
        <v>0</v>
      </c>
      <c r="S36" s="4">
        <f t="shared" si="3"/>
        <v>0</v>
      </c>
      <c r="T36" s="4">
        <v>0</v>
      </c>
      <c r="U36" s="4">
        <f t="shared" si="8"/>
        <v>0</v>
      </c>
      <c r="V36" s="4">
        <f>Counts!AN37</f>
        <v>0</v>
      </c>
      <c r="W36" s="4">
        <f>Counts!AO37</f>
        <v>0</v>
      </c>
      <c r="X36" s="5">
        <f t="shared" si="0"/>
        <v>0</v>
      </c>
    </row>
    <row r="37" spans="1:24" x14ac:dyDescent="0.25">
      <c r="A37" s="46">
        <v>45489</v>
      </c>
      <c r="B37" s="51">
        <v>12</v>
      </c>
      <c r="C37" s="4">
        <f t="shared" si="4"/>
        <v>94</v>
      </c>
      <c r="D37" s="4">
        <v>12</v>
      </c>
      <c r="E37" s="4">
        <f t="shared" si="5"/>
        <v>86</v>
      </c>
      <c r="F37" s="4">
        <f>Counts!AJ38</f>
        <v>9</v>
      </c>
      <c r="G37" s="4">
        <f>Counts!AK38</f>
        <v>20</v>
      </c>
      <c r="H37" s="48">
        <f t="shared" si="1"/>
        <v>8.6516336861481823E-3</v>
      </c>
      <c r="I37" s="48"/>
      <c r="J37" s="4">
        <v>1170</v>
      </c>
      <c r="K37" s="4">
        <f t="shared" si="6"/>
        <v>33232</v>
      </c>
      <c r="L37" s="4">
        <v>938</v>
      </c>
      <c r="M37" s="4">
        <f t="shared" si="7"/>
        <v>18890</v>
      </c>
      <c r="N37" s="4">
        <f>Counts!AL38</f>
        <v>437</v>
      </c>
      <c r="O37" s="4">
        <f>Counts!AM38</f>
        <v>17840</v>
      </c>
      <c r="P37" s="48">
        <f t="shared" si="2"/>
        <v>0.7591200858898508</v>
      </c>
      <c r="R37" s="2">
        <v>0</v>
      </c>
      <c r="S37" s="4">
        <f t="shared" si="3"/>
        <v>0</v>
      </c>
      <c r="T37" s="4">
        <v>0</v>
      </c>
      <c r="U37" s="4">
        <f t="shared" si="8"/>
        <v>0</v>
      </c>
      <c r="V37" s="4">
        <f>Counts!AN38</f>
        <v>0</v>
      </c>
      <c r="W37" s="4">
        <f>Counts!AO38</f>
        <v>0</v>
      </c>
      <c r="X37" s="5">
        <f t="shared" si="0"/>
        <v>0</v>
      </c>
    </row>
    <row r="38" spans="1:24" x14ac:dyDescent="0.25">
      <c r="A38" s="46">
        <v>45490</v>
      </c>
      <c r="B38" s="51">
        <v>14</v>
      </c>
      <c r="C38" s="4">
        <f t="shared" si="4"/>
        <v>108</v>
      </c>
      <c r="D38" s="4">
        <v>13</v>
      </c>
      <c r="E38" s="4">
        <f t="shared" si="5"/>
        <v>99</v>
      </c>
      <c r="F38" s="4">
        <f>Counts!AJ39</f>
        <v>10</v>
      </c>
      <c r="G38" s="4">
        <f>Counts!AK39</f>
        <v>30</v>
      </c>
      <c r="H38" s="48">
        <f t="shared" si="1"/>
        <v>9.9401748734468474E-3</v>
      </c>
      <c r="I38" s="48"/>
      <c r="J38" s="4">
        <v>1086</v>
      </c>
      <c r="K38" s="4">
        <f t="shared" si="6"/>
        <v>34318</v>
      </c>
      <c r="L38" s="4">
        <v>894</v>
      </c>
      <c r="M38" s="4">
        <f t="shared" si="7"/>
        <v>19784</v>
      </c>
      <c r="N38" s="4">
        <f>Counts!AL39</f>
        <v>97</v>
      </c>
      <c r="O38" s="4">
        <f>Counts!AM39</f>
        <v>17937</v>
      </c>
      <c r="P38" s="48">
        <f t="shared" si="2"/>
        <v>0.78392763323206249</v>
      </c>
      <c r="R38" s="2">
        <v>0</v>
      </c>
      <c r="S38" s="4">
        <f t="shared" si="3"/>
        <v>0</v>
      </c>
      <c r="T38" s="4">
        <v>0</v>
      </c>
      <c r="U38" s="4">
        <f t="shared" si="8"/>
        <v>0</v>
      </c>
      <c r="V38" s="4">
        <f>Counts!AN39</f>
        <v>0</v>
      </c>
      <c r="W38" s="4">
        <f>Counts!AO39</f>
        <v>0</v>
      </c>
      <c r="X38" s="5">
        <f t="shared" si="0"/>
        <v>0</v>
      </c>
    </row>
    <row r="39" spans="1:24" x14ac:dyDescent="0.25">
      <c r="A39" s="46">
        <v>45491</v>
      </c>
      <c r="B39" s="51">
        <v>16</v>
      </c>
      <c r="C39" s="4">
        <f t="shared" si="4"/>
        <v>124</v>
      </c>
      <c r="D39" s="4">
        <v>15</v>
      </c>
      <c r="E39" s="4">
        <f t="shared" si="5"/>
        <v>114</v>
      </c>
      <c r="F39" s="4">
        <f>Counts!AJ40</f>
        <v>0</v>
      </c>
      <c r="G39" s="4">
        <f>Counts!AK40</f>
        <v>30</v>
      </c>
      <c r="H39" s="48">
        <f t="shared" si="1"/>
        <v>1.1412793373216752E-2</v>
      </c>
      <c r="I39" s="48"/>
      <c r="J39" s="4">
        <v>1002</v>
      </c>
      <c r="K39" s="4">
        <f t="shared" si="6"/>
        <v>35320</v>
      </c>
      <c r="L39" s="4">
        <v>844</v>
      </c>
      <c r="M39" s="4">
        <f t="shared" si="7"/>
        <v>20628</v>
      </c>
      <c r="N39" s="4">
        <f>Counts!AL40</f>
        <v>351</v>
      </c>
      <c r="O39" s="4">
        <f>Counts!AM40</f>
        <v>18288</v>
      </c>
      <c r="P39" s="48">
        <f t="shared" si="2"/>
        <v>0.80681636475774954</v>
      </c>
      <c r="R39" s="2">
        <v>0</v>
      </c>
      <c r="S39" s="4">
        <f t="shared" si="3"/>
        <v>0</v>
      </c>
      <c r="T39" s="4">
        <v>0</v>
      </c>
      <c r="U39" s="4">
        <f t="shared" si="8"/>
        <v>0</v>
      </c>
      <c r="V39" s="4">
        <f>Counts!AN40</f>
        <v>0</v>
      </c>
      <c r="W39" s="4">
        <f>Counts!AO40</f>
        <v>0</v>
      </c>
      <c r="X39" s="5">
        <f t="shared" si="0"/>
        <v>0</v>
      </c>
    </row>
    <row r="40" spans="1:24" x14ac:dyDescent="0.25">
      <c r="A40" s="46">
        <v>45492</v>
      </c>
      <c r="B40" s="51">
        <v>18</v>
      </c>
      <c r="C40" s="4">
        <f t="shared" si="4"/>
        <v>142</v>
      </c>
      <c r="D40" s="4">
        <v>18</v>
      </c>
      <c r="E40" s="4">
        <f t="shared" si="5"/>
        <v>132</v>
      </c>
      <c r="F40" s="4">
        <f>Counts!AJ41</f>
        <v>15</v>
      </c>
      <c r="G40" s="4">
        <f>Counts!AK41</f>
        <v>45</v>
      </c>
      <c r="H40" s="48">
        <f t="shared" si="1"/>
        <v>1.3069489185457892E-2</v>
      </c>
      <c r="I40" s="48"/>
      <c r="J40" s="4">
        <v>919</v>
      </c>
      <c r="K40" s="4">
        <f t="shared" si="6"/>
        <v>36239</v>
      </c>
      <c r="L40" s="4">
        <v>791</v>
      </c>
      <c r="M40" s="4">
        <f t="shared" si="7"/>
        <v>21419</v>
      </c>
      <c r="N40" s="4">
        <f>Counts!AL41</f>
        <v>189</v>
      </c>
      <c r="O40" s="4">
        <f>Counts!AM41</f>
        <v>18477</v>
      </c>
      <c r="P40" s="48">
        <f t="shared" si="2"/>
        <v>0.8278091235123467</v>
      </c>
      <c r="R40" s="2">
        <v>0</v>
      </c>
      <c r="S40" s="4">
        <f t="shared" si="3"/>
        <v>0</v>
      </c>
      <c r="T40" s="4">
        <v>0</v>
      </c>
      <c r="U40" s="4">
        <f t="shared" si="8"/>
        <v>0</v>
      </c>
      <c r="V40" s="4">
        <f>Counts!AN41</f>
        <v>0</v>
      </c>
      <c r="W40" s="4">
        <f>Counts!AO41</f>
        <v>0</v>
      </c>
      <c r="X40" s="5">
        <f t="shared" si="0"/>
        <v>0</v>
      </c>
    </row>
    <row r="41" spans="1:24" x14ac:dyDescent="0.25">
      <c r="A41" s="46">
        <v>45493</v>
      </c>
      <c r="B41" s="51">
        <v>21</v>
      </c>
      <c r="C41" s="4">
        <f t="shared" si="4"/>
        <v>163</v>
      </c>
      <c r="D41" s="4">
        <v>20</v>
      </c>
      <c r="E41" s="4">
        <f t="shared" si="5"/>
        <v>152</v>
      </c>
      <c r="F41" s="4">
        <f>Counts!AJ42</f>
        <v>0</v>
      </c>
      <c r="G41" s="4">
        <f>Counts!AK42</f>
        <v>45</v>
      </c>
      <c r="H41" s="48">
        <f t="shared" si="1"/>
        <v>1.5002300966405891E-2</v>
      </c>
      <c r="I41" s="48"/>
      <c r="J41" s="4">
        <v>837</v>
      </c>
      <c r="K41" s="4">
        <f t="shared" si="6"/>
        <v>37076</v>
      </c>
      <c r="L41" s="4">
        <v>735</v>
      </c>
      <c r="M41" s="4">
        <f t="shared" si="7"/>
        <v>22154</v>
      </c>
      <c r="N41" s="4">
        <f>Counts!AL42</f>
        <v>315</v>
      </c>
      <c r="O41" s="4">
        <f>Counts!AM42</f>
        <v>18792</v>
      </c>
      <c r="P41" s="48">
        <f t="shared" si="2"/>
        <v>0.84692875254128885</v>
      </c>
      <c r="R41" s="2">
        <v>0</v>
      </c>
      <c r="S41" s="4">
        <f t="shared" si="3"/>
        <v>0</v>
      </c>
      <c r="T41" s="4">
        <v>0</v>
      </c>
      <c r="U41" s="4">
        <f t="shared" si="8"/>
        <v>0</v>
      </c>
      <c r="V41" s="4">
        <f>Counts!AN42</f>
        <v>0</v>
      </c>
      <c r="W41" s="4">
        <f>Counts!AO42</f>
        <v>0</v>
      </c>
      <c r="X41" s="5">
        <f t="shared" si="0"/>
        <v>0</v>
      </c>
    </row>
    <row r="42" spans="1:24" x14ac:dyDescent="0.25">
      <c r="A42" s="46">
        <v>45494</v>
      </c>
      <c r="B42" s="51">
        <v>24</v>
      </c>
      <c r="C42" s="4">
        <f t="shared" si="4"/>
        <v>187</v>
      </c>
      <c r="D42" s="4">
        <v>24</v>
      </c>
      <c r="E42" s="4">
        <f t="shared" si="5"/>
        <v>176</v>
      </c>
      <c r="F42" s="4">
        <f>Counts!AJ43</f>
        <v>0</v>
      </c>
      <c r="G42" s="4">
        <f>Counts!AK43</f>
        <v>45</v>
      </c>
      <c r="H42" s="48">
        <f t="shared" si="1"/>
        <v>1.7211228716060744E-2</v>
      </c>
      <c r="I42" s="48"/>
      <c r="J42" s="4">
        <v>759</v>
      </c>
      <c r="K42" s="4">
        <f t="shared" si="6"/>
        <v>37835</v>
      </c>
      <c r="L42" s="4">
        <v>678</v>
      </c>
      <c r="M42" s="4">
        <f t="shared" si="7"/>
        <v>22832</v>
      </c>
      <c r="N42" s="4">
        <f>Counts!AL43</f>
        <v>727</v>
      </c>
      <c r="O42" s="4">
        <f>Counts!AM43</f>
        <v>19519</v>
      </c>
      <c r="P42" s="48">
        <f t="shared" si="2"/>
        <v>0.86426662402631516</v>
      </c>
      <c r="R42" s="2">
        <v>0</v>
      </c>
      <c r="S42" s="4">
        <f t="shared" si="3"/>
        <v>0</v>
      </c>
      <c r="T42" s="4">
        <v>0</v>
      </c>
      <c r="U42" s="4">
        <f t="shared" si="8"/>
        <v>0</v>
      </c>
      <c r="V42" s="4">
        <f>Counts!AN43</f>
        <v>0</v>
      </c>
      <c r="W42" s="4">
        <f>Counts!AO43</f>
        <v>0</v>
      </c>
      <c r="X42" s="5">
        <f t="shared" si="0"/>
        <v>0</v>
      </c>
    </row>
    <row r="43" spans="1:24" x14ac:dyDescent="0.25">
      <c r="A43" s="46">
        <v>45495</v>
      </c>
      <c r="B43" s="51">
        <v>27</v>
      </c>
      <c r="C43" s="4">
        <f t="shared" si="4"/>
        <v>214</v>
      </c>
      <c r="D43" s="4">
        <v>27</v>
      </c>
      <c r="E43" s="4">
        <f t="shared" si="5"/>
        <v>203</v>
      </c>
      <c r="F43" s="4">
        <f>Counts!AJ44</f>
        <v>38</v>
      </c>
      <c r="G43" s="4">
        <f>Counts!AK44</f>
        <v>83</v>
      </c>
      <c r="H43" s="48">
        <f t="shared" si="1"/>
        <v>1.9696272434422457E-2</v>
      </c>
      <c r="I43" s="48"/>
      <c r="J43" s="4">
        <v>685</v>
      </c>
      <c r="K43" s="4">
        <f t="shared" si="6"/>
        <v>38520</v>
      </c>
      <c r="L43" s="4">
        <v>621</v>
      </c>
      <c r="M43" s="4">
        <f t="shared" si="7"/>
        <v>23453</v>
      </c>
      <c r="N43" s="4">
        <f>Counts!AL44</f>
        <v>588</v>
      </c>
      <c r="O43" s="4">
        <f>Counts!AM44</f>
        <v>20107</v>
      </c>
      <c r="P43" s="48">
        <f t="shared" si="2"/>
        <v>0.8799141101491651</v>
      </c>
      <c r="R43" s="2">
        <v>0</v>
      </c>
      <c r="S43" s="4">
        <f t="shared" si="3"/>
        <v>0</v>
      </c>
      <c r="T43" s="4">
        <v>0</v>
      </c>
      <c r="U43" s="4">
        <f t="shared" si="8"/>
        <v>0</v>
      </c>
      <c r="V43" s="4">
        <f>Counts!AN44</f>
        <v>0</v>
      </c>
      <c r="W43" s="4">
        <f>Counts!AO44</f>
        <v>0</v>
      </c>
      <c r="X43" s="5">
        <f t="shared" si="0"/>
        <v>0</v>
      </c>
    </row>
    <row r="44" spans="1:24" x14ac:dyDescent="0.25">
      <c r="A44" s="46">
        <v>45496</v>
      </c>
      <c r="B44" s="51">
        <v>31</v>
      </c>
      <c r="C44" s="4">
        <f t="shared" si="4"/>
        <v>245</v>
      </c>
      <c r="D44" s="4">
        <v>31</v>
      </c>
      <c r="E44" s="4">
        <f t="shared" si="5"/>
        <v>234</v>
      </c>
      <c r="F44" s="4">
        <f>Counts!AJ45</f>
        <v>0</v>
      </c>
      <c r="G44" s="4">
        <f>Counts!AK45</f>
        <v>83</v>
      </c>
      <c r="H44" s="48">
        <f t="shared" si="1"/>
        <v>2.2549470777726646E-2</v>
      </c>
      <c r="I44" s="48"/>
      <c r="J44" s="4">
        <v>615</v>
      </c>
      <c r="K44" s="4">
        <f t="shared" si="6"/>
        <v>39135</v>
      </c>
      <c r="L44" s="4">
        <v>566</v>
      </c>
      <c r="M44" s="4">
        <f t="shared" si="7"/>
        <v>24019</v>
      </c>
      <c r="N44" s="4">
        <f>Counts!AL45</f>
        <v>444</v>
      </c>
      <c r="O44" s="4">
        <f>Counts!AM45</f>
        <v>20551</v>
      </c>
      <c r="P44" s="48">
        <f t="shared" si="2"/>
        <v>0.89396258309157772</v>
      </c>
      <c r="R44" s="2">
        <v>0</v>
      </c>
      <c r="S44" s="4">
        <f t="shared" si="3"/>
        <v>0</v>
      </c>
      <c r="T44" s="4">
        <v>0</v>
      </c>
      <c r="U44" s="4">
        <f t="shared" si="8"/>
        <v>0</v>
      </c>
      <c r="V44" s="4">
        <f>Counts!AN45</f>
        <v>0</v>
      </c>
      <c r="W44" s="4">
        <f>Counts!AO45</f>
        <v>0</v>
      </c>
      <c r="X44" s="5">
        <f t="shared" si="0"/>
        <v>0</v>
      </c>
    </row>
    <row r="45" spans="1:24" x14ac:dyDescent="0.25">
      <c r="A45" s="46">
        <v>45497</v>
      </c>
      <c r="B45" s="51">
        <v>35</v>
      </c>
      <c r="C45" s="4">
        <f t="shared" si="4"/>
        <v>280</v>
      </c>
      <c r="D45" s="4">
        <v>36</v>
      </c>
      <c r="E45" s="4">
        <f t="shared" si="5"/>
        <v>270</v>
      </c>
      <c r="F45" s="4">
        <f>Counts!AJ46</f>
        <v>22</v>
      </c>
      <c r="G45" s="4">
        <f>Counts!AK46</f>
        <v>105</v>
      </c>
      <c r="H45" s="48">
        <f t="shared" si="1"/>
        <v>2.5770823745973309E-2</v>
      </c>
      <c r="I45" s="48"/>
      <c r="J45" s="4">
        <v>551</v>
      </c>
      <c r="K45" s="4">
        <f t="shared" si="6"/>
        <v>39686</v>
      </c>
      <c r="L45" s="4">
        <v>513</v>
      </c>
      <c r="M45" s="4">
        <f t="shared" si="7"/>
        <v>24532</v>
      </c>
      <c r="N45" s="4">
        <f>Counts!AL46</f>
        <v>564</v>
      </c>
      <c r="O45" s="4">
        <f>Counts!AM46</f>
        <v>21115</v>
      </c>
      <c r="P45" s="48">
        <f t="shared" si="2"/>
        <v>0.90654910112616216</v>
      </c>
      <c r="R45" s="2">
        <v>0</v>
      </c>
      <c r="S45" s="4">
        <f t="shared" si="3"/>
        <v>0</v>
      </c>
      <c r="T45" s="4">
        <v>0</v>
      </c>
      <c r="U45" s="4">
        <f t="shared" si="8"/>
        <v>0</v>
      </c>
      <c r="V45" s="4">
        <f>Counts!AN46</f>
        <v>0</v>
      </c>
      <c r="W45" s="4">
        <f>Counts!AO46</f>
        <v>0</v>
      </c>
      <c r="X45" s="5">
        <f t="shared" si="0"/>
        <v>0</v>
      </c>
    </row>
    <row r="46" spans="1:24" x14ac:dyDescent="0.25">
      <c r="A46" s="46">
        <v>45498</v>
      </c>
      <c r="B46" s="51">
        <v>40</v>
      </c>
      <c r="C46" s="4">
        <f t="shared" si="4"/>
        <v>320</v>
      </c>
      <c r="D46" s="4">
        <v>41</v>
      </c>
      <c r="E46" s="4">
        <f t="shared" si="5"/>
        <v>311</v>
      </c>
      <c r="F46" s="4">
        <f>Counts!AJ47</f>
        <v>150</v>
      </c>
      <c r="G46" s="4">
        <f>Counts!AK47</f>
        <v>255</v>
      </c>
      <c r="H46" s="48">
        <f t="shared" si="1"/>
        <v>2.9452369995398069E-2</v>
      </c>
      <c r="I46" s="48"/>
      <c r="J46" s="4">
        <v>491</v>
      </c>
      <c r="K46" s="4">
        <f t="shared" si="6"/>
        <v>40177</v>
      </c>
      <c r="L46" s="4">
        <v>462</v>
      </c>
      <c r="M46" s="4">
        <f t="shared" si="7"/>
        <v>24994</v>
      </c>
      <c r="N46" s="4">
        <f>Counts!AL47</f>
        <v>402</v>
      </c>
      <c r="O46" s="4">
        <f>Counts!AM47</f>
        <v>21517</v>
      </c>
      <c r="P46" s="48">
        <f t="shared" si="2"/>
        <v>0.91776503643465746</v>
      </c>
      <c r="R46" s="2">
        <v>0</v>
      </c>
      <c r="S46" s="4">
        <f t="shared" si="3"/>
        <v>0</v>
      </c>
      <c r="T46" s="4">
        <v>0</v>
      </c>
      <c r="U46" s="4">
        <f t="shared" si="8"/>
        <v>0</v>
      </c>
      <c r="V46" s="4">
        <f>Counts!AN47</f>
        <v>0</v>
      </c>
      <c r="W46" s="4">
        <f>Counts!AO47</f>
        <v>0</v>
      </c>
      <c r="X46" s="5">
        <f t="shared" si="0"/>
        <v>0</v>
      </c>
    </row>
    <row r="47" spans="1:24" x14ac:dyDescent="0.25">
      <c r="A47" s="46">
        <v>45499</v>
      </c>
      <c r="B47" s="51">
        <v>45</v>
      </c>
      <c r="C47" s="4">
        <f t="shared" si="4"/>
        <v>365</v>
      </c>
      <c r="D47" s="4">
        <v>47</v>
      </c>
      <c r="E47" s="4">
        <f t="shared" si="5"/>
        <v>358</v>
      </c>
      <c r="F47" s="4">
        <f>Counts!AJ48</f>
        <v>15</v>
      </c>
      <c r="G47" s="4">
        <f>Counts!AK48</f>
        <v>270</v>
      </c>
      <c r="H47" s="48">
        <f t="shared" si="1"/>
        <v>3.359410952600092E-2</v>
      </c>
      <c r="I47" s="48"/>
      <c r="J47" s="4">
        <v>437</v>
      </c>
      <c r="K47" s="4">
        <f t="shared" si="6"/>
        <v>40614</v>
      </c>
      <c r="L47" s="4">
        <v>414</v>
      </c>
      <c r="M47" s="4">
        <f t="shared" si="7"/>
        <v>25408</v>
      </c>
      <c r="N47" s="4">
        <f>Counts!AL48</f>
        <v>177</v>
      </c>
      <c r="O47" s="4">
        <f>Counts!AM48</f>
        <v>21694</v>
      </c>
      <c r="P47" s="48">
        <f t="shared" si="2"/>
        <v>0.92774744728967262</v>
      </c>
      <c r="R47" s="2">
        <v>0</v>
      </c>
      <c r="S47" s="4">
        <f t="shared" si="3"/>
        <v>0</v>
      </c>
      <c r="T47" s="4">
        <v>0</v>
      </c>
      <c r="U47" s="4">
        <f t="shared" si="8"/>
        <v>0</v>
      </c>
      <c r="V47" s="4">
        <f>Counts!AN48</f>
        <v>0</v>
      </c>
      <c r="W47" s="4">
        <f>Counts!AO48</f>
        <v>0</v>
      </c>
      <c r="X47" s="5">
        <f t="shared" si="0"/>
        <v>0</v>
      </c>
    </row>
    <row r="48" spans="1:24" x14ac:dyDescent="0.25">
      <c r="A48" s="46">
        <v>45500</v>
      </c>
      <c r="B48" s="51">
        <v>51</v>
      </c>
      <c r="C48" s="4">
        <f t="shared" si="4"/>
        <v>416</v>
      </c>
      <c r="D48" s="4">
        <v>54</v>
      </c>
      <c r="E48" s="4">
        <f t="shared" si="5"/>
        <v>412</v>
      </c>
      <c r="F48" s="4">
        <f>Counts!AJ49</f>
        <v>45</v>
      </c>
      <c r="G48" s="4">
        <f>Counts!AK49</f>
        <v>315</v>
      </c>
      <c r="H48" s="48">
        <f t="shared" si="1"/>
        <v>3.8288080994017488E-2</v>
      </c>
      <c r="I48" s="48"/>
      <c r="J48" s="4">
        <v>387</v>
      </c>
      <c r="K48" s="4">
        <f t="shared" si="6"/>
        <v>41001</v>
      </c>
      <c r="L48" s="4">
        <v>370</v>
      </c>
      <c r="M48" s="4">
        <f t="shared" si="7"/>
        <v>25778</v>
      </c>
      <c r="N48" s="4">
        <f>Counts!AL49</f>
        <v>185</v>
      </c>
      <c r="O48" s="4">
        <f>Counts!AM49</f>
        <v>21879</v>
      </c>
      <c r="P48" s="48">
        <f t="shared" si="2"/>
        <v>0.93658770587294693</v>
      </c>
      <c r="R48" s="2">
        <v>0</v>
      </c>
      <c r="S48" s="4">
        <f t="shared" si="3"/>
        <v>0</v>
      </c>
      <c r="T48" s="4">
        <v>0</v>
      </c>
      <c r="U48" s="4">
        <f t="shared" si="8"/>
        <v>0</v>
      </c>
      <c r="V48" s="4">
        <f>Counts!AN49</f>
        <v>0</v>
      </c>
      <c r="W48" s="4">
        <f>Counts!AO49</f>
        <v>0</v>
      </c>
      <c r="X48" s="5">
        <f t="shared" si="0"/>
        <v>0</v>
      </c>
    </row>
    <row r="49" spans="1:24" x14ac:dyDescent="0.25">
      <c r="A49" s="46">
        <v>45501</v>
      </c>
      <c r="B49" s="51">
        <v>58</v>
      </c>
      <c r="C49" s="4">
        <f t="shared" si="4"/>
        <v>474</v>
      </c>
      <c r="D49" s="4">
        <v>62</v>
      </c>
      <c r="E49" s="4">
        <f t="shared" si="5"/>
        <v>474</v>
      </c>
      <c r="F49" s="4">
        <f>Counts!AJ50</f>
        <v>231</v>
      </c>
      <c r="G49" s="4">
        <f>Counts!AK50</f>
        <v>546</v>
      </c>
      <c r="H49" s="48">
        <f t="shared" si="1"/>
        <v>4.362632305568339E-2</v>
      </c>
      <c r="I49" s="48"/>
      <c r="J49" s="4">
        <v>343</v>
      </c>
      <c r="K49" s="4">
        <f t="shared" si="6"/>
        <v>41344</v>
      </c>
      <c r="L49" s="4">
        <v>329</v>
      </c>
      <c r="M49" s="4">
        <f t="shared" si="7"/>
        <v>26107</v>
      </c>
      <c r="N49" s="4">
        <f>Counts!AL50</f>
        <v>161</v>
      </c>
      <c r="O49" s="4">
        <f>Counts!AM50</f>
        <v>22040</v>
      </c>
      <c r="P49" s="48">
        <f t="shared" si="2"/>
        <v>0.94442287045708939</v>
      </c>
      <c r="R49" s="2">
        <v>0</v>
      </c>
      <c r="S49" s="4">
        <f t="shared" si="3"/>
        <v>0</v>
      </c>
      <c r="T49" s="4">
        <v>0</v>
      </c>
      <c r="U49" s="4">
        <f t="shared" si="8"/>
        <v>0</v>
      </c>
      <c r="V49" s="4">
        <f>Counts!AN50</f>
        <v>0</v>
      </c>
      <c r="W49" s="4">
        <f>Counts!AO50</f>
        <v>0</v>
      </c>
      <c r="X49" s="5">
        <f t="shared" si="0"/>
        <v>0</v>
      </c>
    </row>
    <row r="50" spans="1:24" x14ac:dyDescent="0.25">
      <c r="A50" s="46">
        <v>45502</v>
      </c>
      <c r="B50" s="51">
        <v>66</v>
      </c>
      <c r="C50" s="4">
        <f t="shared" si="4"/>
        <v>540</v>
      </c>
      <c r="D50" s="4">
        <v>71</v>
      </c>
      <c r="E50" s="4">
        <f t="shared" si="5"/>
        <v>545</v>
      </c>
      <c r="F50" s="4">
        <f>Counts!AJ51</f>
        <v>57</v>
      </c>
      <c r="G50" s="4">
        <f>Counts!AK51</f>
        <v>603</v>
      </c>
      <c r="H50" s="48">
        <f t="shared" si="1"/>
        <v>4.9700874367234235E-2</v>
      </c>
      <c r="I50" s="48"/>
      <c r="J50" s="4">
        <v>303</v>
      </c>
      <c r="K50" s="4">
        <f t="shared" si="6"/>
        <v>41647</v>
      </c>
      <c r="L50" s="4">
        <v>292</v>
      </c>
      <c r="M50" s="4">
        <f t="shared" si="7"/>
        <v>26399</v>
      </c>
      <c r="N50" s="4">
        <f>Counts!AL51</f>
        <v>69</v>
      </c>
      <c r="O50" s="4">
        <f>Counts!AM51</f>
        <v>22109</v>
      </c>
      <c r="P50" s="48">
        <f t="shared" si="2"/>
        <v>0.95134431322383906</v>
      </c>
      <c r="R50" s="2">
        <v>0</v>
      </c>
      <c r="S50" s="4">
        <f t="shared" si="3"/>
        <v>0</v>
      </c>
      <c r="T50" s="4">
        <v>0</v>
      </c>
      <c r="U50" s="4">
        <f t="shared" si="8"/>
        <v>0</v>
      </c>
      <c r="V50" s="4">
        <f>Counts!AN51</f>
        <v>0</v>
      </c>
      <c r="W50" s="4">
        <f>Counts!AO51</f>
        <v>0</v>
      </c>
      <c r="X50" s="5">
        <f t="shared" si="0"/>
        <v>0</v>
      </c>
    </row>
    <row r="51" spans="1:24" x14ac:dyDescent="0.25">
      <c r="A51" s="46">
        <v>45503</v>
      </c>
      <c r="B51" s="51">
        <v>74</v>
      </c>
      <c r="C51" s="4">
        <f t="shared" si="4"/>
        <v>614</v>
      </c>
      <c r="D51" s="4">
        <v>81</v>
      </c>
      <c r="E51" s="4">
        <f t="shared" si="5"/>
        <v>626</v>
      </c>
      <c r="F51" s="4">
        <f>Counts!AJ52</f>
        <v>133</v>
      </c>
      <c r="G51" s="4">
        <f>Counts!AK52</f>
        <v>736</v>
      </c>
      <c r="H51" s="48">
        <f t="shared" si="1"/>
        <v>5.6511734928670045E-2</v>
      </c>
      <c r="I51" s="48"/>
      <c r="J51" s="4">
        <v>267</v>
      </c>
      <c r="K51" s="4">
        <f t="shared" si="6"/>
        <v>41914</v>
      </c>
      <c r="L51" s="4">
        <v>258</v>
      </c>
      <c r="M51" s="4">
        <f t="shared" si="7"/>
        <v>26657</v>
      </c>
      <c r="N51" s="4">
        <f>Counts!AL52</f>
        <v>154</v>
      </c>
      <c r="O51" s="4">
        <f>Counts!AM52</f>
        <v>22263</v>
      </c>
      <c r="P51" s="48">
        <f t="shared" si="2"/>
        <v>0.95744340635493519</v>
      </c>
      <c r="R51" s="2">
        <v>0</v>
      </c>
      <c r="S51" s="4">
        <f t="shared" si="3"/>
        <v>0</v>
      </c>
      <c r="T51" s="4">
        <v>0</v>
      </c>
      <c r="U51" s="4">
        <f t="shared" si="8"/>
        <v>0</v>
      </c>
      <c r="V51" s="4">
        <f>Counts!AN52</f>
        <v>0</v>
      </c>
      <c r="W51" s="4">
        <f>Counts!AO52</f>
        <v>0</v>
      </c>
      <c r="X51" s="5">
        <f t="shared" si="0"/>
        <v>0</v>
      </c>
    </row>
    <row r="52" spans="1:24" x14ac:dyDescent="0.25">
      <c r="A52" s="46">
        <v>45504</v>
      </c>
      <c r="B52" s="51">
        <v>83</v>
      </c>
      <c r="C52" s="4">
        <f t="shared" si="4"/>
        <v>697</v>
      </c>
      <c r="D52" s="4">
        <v>92</v>
      </c>
      <c r="E52" s="4">
        <f t="shared" si="5"/>
        <v>718</v>
      </c>
      <c r="F52" s="4">
        <f>Counts!AJ53</f>
        <v>47</v>
      </c>
      <c r="G52" s="4">
        <f>Counts!AK53</f>
        <v>783</v>
      </c>
      <c r="H52" s="48">
        <f t="shared" si="1"/>
        <v>6.4150943396226415E-2</v>
      </c>
      <c r="I52" s="48"/>
      <c r="J52" s="4">
        <v>235</v>
      </c>
      <c r="K52" s="4">
        <f t="shared" si="6"/>
        <v>42149</v>
      </c>
      <c r="L52" s="4">
        <v>228</v>
      </c>
      <c r="M52" s="4">
        <f t="shared" si="7"/>
        <v>26885</v>
      </c>
      <c r="N52" s="4">
        <f>Counts!AL53</f>
        <v>115</v>
      </c>
      <c r="O52" s="4">
        <f>Counts!AM53</f>
        <v>22378</v>
      </c>
      <c r="P52" s="48">
        <f t="shared" si="2"/>
        <v>0.96281152203211728</v>
      </c>
      <c r="R52" s="2">
        <v>1</v>
      </c>
      <c r="S52" s="4">
        <f t="shared" si="3"/>
        <v>1</v>
      </c>
      <c r="T52" s="4">
        <v>0</v>
      </c>
      <c r="U52" s="4">
        <f t="shared" si="8"/>
        <v>0</v>
      </c>
      <c r="V52" s="4">
        <f>Counts!AN53</f>
        <v>0</v>
      </c>
      <c r="W52" s="4">
        <f>Counts!AO53</f>
        <v>0</v>
      </c>
      <c r="X52" s="5">
        <f t="shared" si="0"/>
        <v>4.8697345994643294E-5</v>
      </c>
    </row>
    <row r="53" spans="1:24" x14ac:dyDescent="0.25">
      <c r="A53" s="46">
        <v>45505</v>
      </c>
      <c r="B53" s="51">
        <v>94</v>
      </c>
      <c r="C53" s="4">
        <f t="shared" si="4"/>
        <v>791</v>
      </c>
      <c r="D53" s="4">
        <v>105</v>
      </c>
      <c r="E53" s="4">
        <f t="shared" si="5"/>
        <v>823</v>
      </c>
      <c r="F53" s="4">
        <f>Counts!AJ54</f>
        <v>845</v>
      </c>
      <c r="G53" s="4">
        <f>Counts!AK54</f>
        <v>1628</v>
      </c>
      <c r="H53" s="48">
        <f t="shared" si="1"/>
        <v>7.28025770823746E-2</v>
      </c>
      <c r="I53" s="48"/>
      <c r="J53" s="4">
        <v>206</v>
      </c>
      <c r="K53" s="4">
        <f t="shared" si="6"/>
        <v>42355</v>
      </c>
      <c r="L53" s="4">
        <v>201</v>
      </c>
      <c r="M53" s="4">
        <f t="shared" si="7"/>
        <v>27086</v>
      </c>
      <c r="N53" s="4">
        <f>Counts!AL54</f>
        <v>214</v>
      </c>
      <c r="O53" s="4">
        <f>Counts!AM54</f>
        <v>22592</v>
      </c>
      <c r="P53" s="48">
        <f t="shared" si="2"/>
        <v>0.96751718939168974</v>
      </c>
      <c r="R53" s="2">
        <v>1</v>
      </c>
      <c r="S53" s="4">
        <f t="shared" si="3"/>
        <v>2</v>
      </c>
      <c r="T53" s="4">
        <v>1</v>
      </c>
      <c r="U53" s="4">
        <f t="shared" si="8"/>
        <v>1</v>
      </c>
      <c r="V53" s="4">
        <f>Counts!AN54</f>
        <v>0</v>
      </c>
      <c r="W53" s="4">
        <f>Counts!AO54</f>
        <v>0</v>
      </c>
      <c r="X53" s="5">
        <f t="shared" si="0"/>
        <v>9.7394691989286588E-5</v>
      </c>
    </row>
    <row r="54" spans="1:24" x14ac:dyDescent="0.25">
      <c r="A54" s="46">
        <v>45506</v>
      </c>
      <c r="B54" s="51">
        <v>105</v>
      </c>
      <c r="C54" s="4">
        <f t="shared" si="4"/>
        <v>896</v>
      </c>
      <c r="D54" s="4">
        <v>119</v>
      </c>
      <c r="E54" s="4">
        <f t="shared" si="5"/>
        <v>942</v>
      </c>
      <c r="F54" s="4">
        <f>Counts!AJ55</f>
        <v>267</v>
      </c>
      <c r="G54" s="4">
        <f>Counts!AK55</f>
        <v>1895</v>
      </c>
      <c r="H54" s="48">
        <f t="shared" si="1"/>
        <v>8.2466635987114595E-2</v>
      </c>
      <c r="I54" s="48"/>
      <c r="J54" s="4">
        <v>181</v>
      </c>
      <c r="K54" s="4">
        <f t="shared" si="6"/>
        <v>42536</v>
      </c>
      <c r="L54" s="4">
        <v>176</v>
      </c>
      <c r="M54" s="4">
        <f t="shared" si="7"/>
        <v>27262</v>
      </c>
      <c r="N54" s="4">
        <f>Counts!AL55</f>
        <v>86</v>
      </c>
      <c r="O54" s="4">
        <f>Counts!AM55</f>
        <v>22678</v>
      </c>
      <c r="P54" s="48">
        <f t="shared" si="2"/>
        <v>0.97165178061539159</v>
      </c>
      <c r="R54" s="2">
        <v>1</v>
      </c>
      <c r="S54" s="4">
        <f t="shared" si="3"/>
        <v>3</v>
      </c>
      <c r="T54" s="4">
        <v>1</v>
      </c>
      <c r="U54" s="4">
        <f t="shared" si="8"/>
        <v>2</v>
      </c>
      <c r="V54" s="4">
        <f>Counts!AN55</f>
        <v>0</v>
      </c>
      <c r="W54" s="4">
        <f>Counts!AO55</f>
        <v>0</v>
      </c>
      <c r="X54" s="5">
        <f t="shared" si="0"/>
        <v>1.4609203798392987E-4</v>
      </c>
    </row>
    <row r="55" spans="1:24" x14ac:dyDescent="0.25">
      <c r="A55" s="46">
        <v>45507</v>
      </c>
      <c r="B55" s="51">
        <v>118</v>
      </c>
      <c r="C55" s="4">
        <f t="shared" si="4"/>
        <v>1014</v>
      </c>
      <c r="D55" s="4">
        <v>135</v>
      </c>
      <c r="E55" s="4">
        <f t="shared" si="5"/>
        <v>1077</v>
      </c>
      <c r="F55" s="4">
        <f>Counts!AJ56</f>
        <v>236</v>
      </c>
      <c r="G55" s="4">
        <f>Counts!AK56</f>
        <v>2131</v>
      </c>
      <c r="H55" s="48">
        <f t="shared" si="1"/>
        <v>9.3327197422917632E-2</v>
      </c>
      <c r="I55" s="48"/>
      <c r="J55" s="4">
        <v>158</v>
      </c>
      <c r="K55" s="4">
        <f t="shared" si="6"/>
        <v>42694</v>
      </c>
      <c r="L55" s="4">
        <v>154</v>
      </c>
      <c r="M55" s="4">
        <f t="shared" si="7"/>
        <v>27416</v>
      </c>
      <c r="N55" s="4">
        <f>Counts!AL56</f>
        <v>56</v>
      </c>
      <c r="O55" s="4">
        <f>Counts!AM56</f>
        <v>22734</v>
      </c>
      <c r="P55" s="48">
        <f t="shared" si="2"/>
        <v>0.97526098179409282</v>
      </c>
      <c r="R55" s="2">
        <v>1</v>
      </c>
      <c r="S55" s="4">
        <f t="shared" si="3"/>
        <v>4</v>
      </c>
      <c r="T55" s="4">
        <v>1</v>
      </c>
      <c r="U55" s="4">
        <f t="shared" si="8"/>
        <v>3</v>
      </c>
      <c r="V55" s="4">
        <f>Counts!AN56</f>
        <v>0</v>
      </c>
      <c r="W55" s="4">
        <f>Counts!AO56</f>
        <v>0</v>
      </c>
      <c r="X55" s="5">
        <f t="shared" si="0"/>
        <v>1.9478938397857318E-4</v>
      </c>
    </row>
    <row r="56" spans="1:24" x14ac:dyDescent="0.25">
      <c r="A56" s="46">
        <v>45508</v>
      </c>
      <c r="B56" s="51">
        <v>131</v>
      </c>
      <c r="C56" s="4">
        <f t="shared" si="4"/>
        <v>1145</v>
      </c>
      <c r="D56" s="4">
        <v>153</v>
      </c>
      <c r="E56" s="4">
        <f t="shared" si="5"/>
        <v>1230</v>
      </c>
      <c r="F56" s="4">
        <f>Counts!AJ57</f>
        <v>268</v>
      </c>
      <c r="G56" s="4">
        <f>Counts!AK57</f>
        <v>2399</v>
      </c>
      <c r="H56" s="48">
        <f t="shared" si="1"/>
        <v>0.10538426138978371</v>
      </c>
      <c r="I56" s="48"/>
      <c r="J56" s="4">
        <v>139</v>
      </c>
      <c r="K56" s="4">
        <f t="shared" si="6"/>
        <v>42833</v>
      </c>
      <c r="L56" s="4">
        <v>135</v>
      </c>
      <c r="M56" s="4">
        <f t="shared" si="7"/>
        <v>27551</v>
      </c>
      <c r="N56" s="4">
        <f>Counts!AL57</f>
        <v>111</v>
      </c>
      <c r="O56" s="4">
        <f>Counts!AM57</f>
        <v>22845</v>
      </c>
      <c r="P56" s="48">
        <f t="shared" si="2"/>
        <v>0.97843616510953235</v>
      </c>
      <c r="R56" s="2">
        <v>1</v>
      </c>
      <c r="S56" s="4">
        <f t="shared" si="3"/>
        <v>5</v>
      </c>
      <c r="T56" s="4">
        <v>1</v>
      </c>
      <c r="U56" s="4">
        <f t="shared" si="8"/>
        <v>4</v>
      </c>
      <c r="V56" s="4">
        <f>Counts!AN57</f>
        <v>0</v>
      </c>
      <c r="W56" s="4">
        <f>Counts!AO57</f>
        <v>0</v>
      </c>
      <c r="X56" s="5">
        <f t="shared" si="0"/>
        <v>2.4348672997321646E-4</v>
      </c>
    </row>
    <row r="57" spans="1:24" x14ac:dyDescent="0.25">
      <c r="A57" s="46">
        <v>45509</v>
      </c>
      <c r="B57" s="51">
        <v>146</v>
      </c>
      <c r="C57" s="4">
        <f t="shared" si="4"/>
        <v>1291</v>
      </c>
      <c r="D57" s="4">
        <v>173</v>
      </c>
      <c r="E57" s="4">
        <f t="shared" si="5"/>
        <v>1403</v>
      </c>
      <c r="F57" s="4">
        <f>Counts!AJ58</f>
        <v>295</v>
      </c>
      <c r="G57" s="4">
        <f>Counts!AK58</f>
        <v>2694</v>
      </c>
      <c r="H57" s="48">
        <f t="shared" si="1"/>
        <v>0.11882190520018408</v>
      </c>
      <c r="I57" s="48"/>
      <c r="J57" s="4">
        <v>121</v>
      </c>
      <c r="K57" s="4">
        <f t="shared" si="6"/>
        <v>42954</v>
      </c>
      <c r="L57" s="4">
        <v>118</v>
      </c>
      <c r="M57" s="4">
        <f t="shared" si="7"/>
        <v>27669</v>
      </c>
      <c r="N57" s="4">
        <f>Counts!AL58</f>
        <v>29</v>
      </c>
      <c r="O57" s="4">
        <f>Counts!AM58</f>
        <v>22874</v>
      </c>
      <c r="P57" s="48">
        <f t="shared" si="2"/>
        <v>0.98120017360714529</v>
      </c>
      <c r="R57" s="2">
        <v>2</v>
      </c>
      <c r="S57" s="4">
        <f t="shared" si="3"/>
        <v>7</v>
      </c>
      <c r="T57" s="4">
        <v>1</v>
      </c>
      <c r="U57" s="4">
        <f t="shared" si="8"/>
        <v>5</v>
      </c>
      <c r="V57" s="4">
        <f>Counts!AN58</f>
        <v>0</v>
      </c>
      <c r="W57" s="4">
        <f>Counts!AO58</f>
        <v>0</v>
      </c>
      <c r="X57" s="5">
        <f t="shared" si="0"/>
        <v>3.4088142196250304E-4</v>
      </c>
    </row>
    <row r="58" spans="1:24" x14ac:dyDescent="0.25">
      <c r="A58" s="46">
        <v>45510</v>
      </c>
      <c r="B58" s="51">
        <v>162</v>
      </c>
      <c r="C58" s="4">
        <f t="shared" si="4"/>
        <v>1453</v>
      </c>
      <c r="D58" s="4">
        <v>194</v>
      </c>
      <c r="E58" s="4">
        <f t="shared" si="5"/>
        <v>1597</v>
      </c>
      <c r="F58" s="4">
        <f>Counts!AJ59</f>
        <v>645</v>
      </c>
      <c r="G58" s="4">
        <f>Counts!AK59</f>
        <v>3339</v>
      </c>
      <c r="H58" s="48">
        <f t="shared" si="1"/>
        <v>0.13373216751035436</v>
      </c>
      <c r="I58" s="48"/>
      <c r="J58" s="4">
        <v>106</v>
      </c>
      <c r="K58" s="4">
        <f t="shared" si="6"/>
        <v>43060</v>
      </c>
      <c r="L58" s="4">
        <v>103</v>
      </c>
      <c r="M58" s="4">
        <f t="shared" si="7"/>
        <v>27772</v>
      </c>
      <c r="N58" s="4">
        <f>Counts!AL59</f>
        <v>143</v>
      </c>
      <c r="O58" s="4">
        <f>Counts!AM59</f>
        <v>23017</v>
      </c>
      <c r="P58" s="48">
        <f t="shared" si="2"/>
        <v>0.98362153642323591</v>
      </c>
      <c r="R58" s="2">
        <v>2</v>
      </c>
      <c r="S58" s="4">
        <f t="shared" si="3"/>
        <v>9</v>
      </c>
      <c r="T58" s="4">
        <v>2</v>
      </c>
      <c r="U58" s="4">
        <f t="shared" si="8"/>
        <v>7</v>
      </c>
      <c r="V58" s="4">
        <f>Counts!AN59</f>
        <v>0</v>
      </c>
      <c r="W58" s="4">
        <f>Counts!AO59</f>
        <v>0</v>
      </c>
      <c r="X58" s="5">
        <f t="shared" si="0"/>
        <v>4.382761139517896E-4</v>
      </c>
    </row>
    <row r="59" spans="1:24" x14ac:dyDescent="0.25">
      <c r="A59" s="46">
        <v>45511</v>
      </c>
      <c r="B59" s="51">
        <v>179</v>
      </c>
      <c r="C59" s="4">
        <f t="shared" si="4"/>
        <v>1632</v>
      </c>
      <c r="D59" s="4">
        <v>217</v>
      </c>
      <c r="E59" s="4">
        <f t="shared" si="5"/>
        <v>1814</v>
      </c>
      <c r="F59" s="4">
        <f>Counts!AJ60</f>
        <v>252</v>
      </c>
      <c r="G59" s="4">
        <f>Counts!AK60</f>
        <v>3591</v>
      </c>
      <c r="H59" s="48">
        <f t="shared" si="1"/>
        <v>0.15020708697653015</v>
      </c>
      <c r="I59" s="48"/>
      <c r="J59" s="4">
        <v>93</v>
      </c>
      <c r="K59" s="4">
        <f t="shared" si="6"/>
        <v>43153</v>
      </c>
      <c r="L59" s="4">
        <v>90</v>
      </c>
      <c r="M59" s="4">
        <f t="shared" si="7"/>
        <v>27862</v>
      </c>
      <c r="N59" s="4">
        <f>Counts!AL60</f>
        <v>15</v>
      </c>
      <c r="O59" s="4">
        <f>Counts!AM60</f>
        <v>23032</v>
      </c>
      <c r="P59" s="48">
        <f t="shared" si="2"/>
        <v>0.98574593964867396</v>
      </c>
      <c r="R59" s="2">
        <v>2</v>
      </c>
      <c r="S59" s="4">
        <f t="shared" si="3"/>
        <v>11</v>
      </c>
      <c r="T59" s="4">
        <v>2</v>
      </c>
      <c r="U59" s="4">
        <f t="shared" si="8"/>
        <v>9</v>
      </c>
      <c r="V59" s="4">
        <f>Counts!AN60</f>
        <v>0</v>
      </c>
      <c r="W59" s="4">
        <f>Counts!AO60</f>
        <v>0</v>
      </c>
      <c r="X59" s="5">
        <f t="shared" si="0"/>
        <v>5.3567080594107616E-4</v>
      </c>
    </row>
    <row r="60" spans="1:24" x14ac:dyDescent="0.25">
      <c r="A60" s="46">
        <v>45512</v>
      </c>
      <c r="B60" s="51">
        <v>196</v>
      </c>
      <c r="C60" s="4">
        <f t="shared" si="4"/>
        <v>1828</v>
      </c>
      <c r="D60" s="4">
        <v>242</v>
      </c>
      <c r="E60" s="4">
        <f t="shared" si="5"/>
        <v>2056</v>
      </c>
      <c r="F60" s="4">
        <f>Counts!AJ61</f>
        <v>82</v>
      </c>
      <c r="G60" s="4">
        <f>Counts!AK61</f>
        <v>3673</v>
      </c>
      <c r="H60" s="48">
        <f t="shared" si="1"/>
        <v>0.16824666359871146</v>
      </c>
      <c r="I60" s="48"/>
      <c r="J60" s="4">
        <v>81</v>
      </c>
      <c r="K60" s="4">
        <f t="shared" si="6"/>
        <v>43234</v>
      </c>
      <c r="L60" s="4">
        <v>78</v>
      </c>
      <c r="M60" s="4">
        <f t="shared" si="7"/>
        <v>27940</v>
      </c>
      <c r="N60" s="4">
        <f>Counts!AL61</f>
        <v>20</v>
      </c>
      <c r="O60" s="4">
        <f>Counts!AM61</f>
        <v>23052</v>
      </c>
      <c r="P60" s="48">
        <f t="shared" si="2"/>
        <v>0.98759622632889421</v>
      </c>
      <c r="R60" s="2">
        <v>3</v>
      </c>
      <c r="S60" s="4">
        <f t="shared" si="3"/>
        <v>14</v>
      </c>
      <c r="T60" s="4">
        <v>2</v>
      </c>
      <c r="U60" s="4">
        <f t="shared" si="8"/>
        <v>11</v>
      </c>
      <c r="V60" s="4">
        <f>Counts!AN61</f>
        <v>0</v>
      </c>
      <c r="W60" s="4">
        <f>Counts!AO61</f>
        <v>0</v>
      </c>
      <c r="X60" s="5">
        <f t="shared" si="0"/>
        <v>6.8176284392500609E-4</v>
      </c>
    </row>
    <row r="61" spans="1:24" x14ac:dyDescent="0.25">
      <c r="A61" s="46">
        <v>45513</v>
      </c>
      <c r="B61" s="51">
        <v>215</v>
      </c>
      <c r="C61" s="4">
        <f t="shared" si="4"/>
        <v>2043</v>
      </c>
      <c r="D61" s="4">
        <v>268</v>
      </c>
      <c r="E61" s="4">
        <f t="shared" si="5"/>
        <v>2324</v>
      </c>
      <c r="F61" s="4">
        <f>Counts!AJ62</f>
        <v>104</v>
      </c>
      <c r="G61" s="4">
        <f>Counts!AK62</f>
        <v>3777</v>
      </c>
      <c r="H61" s="48">
        <f t="shared" si="1"/>
        <v>0.18803497468936953</v>
      </c>
      <c r="I61" s="48"/>
      <c r="J61" s="4">
        <v>70</v>
      </c>
      <c r="K61" s="4">
        <f t="shared" si="6"/>
        <v>43304</v>
      </c>
      <c r="L61" s="4">
        <v>68</v>
      </c>
      <c r="M61" s="4">
        <f t="shared" si="7"/>
        <v>28008</v>
      </c>
      <c r="N61" s="4">
        <f>Counts!AL62</f>
        <v>0</v>
      </c>
      <c r="O61" s="4">
        <f>Counts!AM62</f>
        <v>23052</v>
      </c>
      <c r="P61" s="48">
        <f t="shared" si="2"/>
        <v>0.98919523950933141</v>
      </c>
      <c r="R61" s="2">
        <v>3</v>
      </c>
      <c r="S61" s="4">
        <f t="shared" si="3"/>
        <v>17</v>
      </c>
      <c r="T61" s="4">
        <v>3</v>
      </c>
      <c r="U61" s="4">
        <f t="shared" si="8"/>
        <v>14</v>
      </c>
      <c r="V61" s="4">
        <f>Counts!AN62</f>
        <v>0</v>
      </c>
      <c r="W61" s="4">
        <f>Counts!AO62</f>
        <v>0</v>
      </c>
      <c r="X61" s="5">
        <f t="shared" si="0"/>
        <v>8.2785488190893601E-4</v>
      </c>
    </row>
    <row r="62" spans="1:24" x14ac:dyDescent="0.25">
      <c r="A62" s="46">
        <v>45514</v>
      </c>
      <c r="B62" s="51">
        <v>233</v>
      </c>
      <c r="C62" s="4">
        <f t="shared" si="4"/>
        <v>2276</v>
      </c>
      <c r="D62" s="4">
        <v>296</v>
      </c>
      <c r="E62" s="4">
        <f t="shared" si="5"/>
        <v>2620</v>
      </c>
      <c r="F62" s="4">
        <f>Counts!AJ63</f>
        <v>597</v>
      </c>
      <c r="G62" s="4">
        <f>Counts!AK63</f>
        <v>4374</v>
      </c>
      <c r="H62" s="48">
        <f t="shared" si="1"/>
        <v>0.20947998159226874</v>
      </c>
      <c r="I62" s="48"/>
      <c r="J62" s="4">
        <v>61</v>
      </c>
      <c r="K62" s="4">
        <f t="shared" si="6"/>
        <v>43365</v>
      </c>
      <c r="L62" s="4">
        <v>59</v>
      </c>
      <c r="M62" s="4">
        <f t="shared" si="7"/>
        <v>28067</v>
      </c>
      <c r="N62" s="4">
        <f>Counts!AL63</f>
        <v>33</v>
      </c>
      <c r="O62" s="4">
        <f>Counts!AM63</f>
        <v>23085</v>
      </c>
      <c r="P62" s="48">
        <f t="shared" si="2"/>
        <v>0.99058866528085521</v>
      </c>
      <c r="R62" s="2">
        <v>4</v>
      </c>
      <c r="S62" s="4">
        <f t="shared" si="3"/>
        <v>21</v>
      </c>
      <c r="T62" s="4">
        <v>4</v>
      </c>
      <c r="U62" s="4">
        <f t="shared" si="8"/>
        <v>18</v>
      </c>
      <c r="V62" s="4">
        <f>Counts!AN63</f>
        <v>0</v>
      </c>
      <c r="W62" s="4">
        <f>Counts!AO63</f>
        <v>0</v>
      </c>
      <c r="X62" s="5">
        <f t="shared" si="0"/>
        <v>1.0226442658875091E-3</v>
      </c>
    </row>
    <row r="63" spans="1:24" x14ac:dyDescent="0.25">
      <c r="A63" s="46">
        <v>45515</v>
      </c>
      <c r="B63" s="51">
        <v>252</v>
      </c>
      <c r="C63" s="4">
        <f t="shared" si="4"/>
        <v>2528</v>
      </c>
      <c r="D63" s="4">
        <v>325</v>
      </c>
      <c r="E63" s="4">
        <f t="shared" si="5"/>
        <v>2945</v>
      </c>
      <c r="F63" s="4">
        <f>Counts!AJ64</f>
        <v>934</v>
      </c>
      <c r="G63" s="4">
        <f>Counts!AK64</f>
        <v>5308</v>
      </c>
      <c r="H63" s="48">
        <f t="shared" si="1"/>
        <v>0.23267372296364472</v>
      </c>
      <c r="I63" s="48"/>
      <c r="J63" s="4">
        <v>54</v>
      </c>
      <c r="K63" s="4">
        <f t="shared" si="6"/>
        <v>43419</v>
      </c>
      <c r="L63" s="4">
        <v>52</v>
      </c>
      <c r="M63" s="4">
        <f t="shared" si="7"/>
        <v>28119</v>
      </c>
      <c r="N63" s="4">
        <f>Counts!AL64</f>
        <v>28</v>
      </c>
      <c r="O63" s="4">
        <f>Counts!AM64</f>
        <v>23113</v>
      </c>
      <c r="P63" s="48">
        <f t="shared" si="2"/>
        <v>0.99182218973433534</v>
      </c>
      <c r="R63" s="2">
        <v>5</v>
      </c>
      <c r="S63" s="4">
        <f t="shared" si="3"/>
        <v>26</v>
      </c>
      <c r="T63" s="4">
        <v>4</v>
      </c>
      <c r="U63" s="4">
        <f t="shared" si="8"/>
        <v>22</v>
      </c>
      <c r="V63" s="4">
        <f>Counts!AN64</f>
        <v>0</v>
      </c>
      <c r="W63" s="4">
        <f>Counts!AO64</f>
        <v>0</v>
      </c>
      <c r="X63" s="5">
        <f t="shared" si="0"/>
        <v>1.2661309958607256E-3</v>
      </c>
    </row>
    <row r="64" spans="1:24" x14ac:dyDescent="0.25">
      <c r="A64" s="46">
        <v>45516</v>
      </c>
      <c r="B64" s="51">
        <v>271</v>
      </c>
      <c r="C64" s="4">
        <f t="shared" si="4"/>
        <v>2799</v>
      </c>
      <c r="D64" s="4">
        <v>354</v>
      </c>
      <c r="E64" s="4">
        <f t="shared" si="5"/>
        <v>3299</v>
      </c>
      <c r="F64" s="4">
        <f>Counts!AJ65</f>
        <v>733</v>
      </c>
      <c r="G64" s="4">
        <f>Counts!AK65</f>
        <v>6041</v>
      </c>
      <c r="H64" s="48">
        <f t="shared" si="1"/>
        <v>0.25761619880349745</v>
      </c>
      <c r="I64" s="48"/>
      <c r="J64" s="4">
        <v>47</v>
      </c>
      <c r="K64" s="4">
        <f t="shared" si="6"/>
        <v>43466</v>
      </c>
      <c r="L64" s="4">
        <v>45</v>
      </c>
      <c r="M64" s="4">
        <f t="shared" si="7"/>
        <v>28164</v>
      </c>
      <c r="N64" s="4">
        <f>Counts!AL65</f>
        <v>8</v>
      </c>
      <c r="O64" s="4">
        <f>Counts!AM65</f>
        <v>23121</v>
      </c>
      <c r="P64" s="48">
        <f t="shared" si="2"/>
        <v>0.9928958128697718</v>
      </c>
      <c r="R64" s="2">
        <v>6</v>
      </c>
      <c r="S64" s="4">
        <f t="shared" si="3"/>
        <v>32</v>
      </c>
      <c r="T64" s="4">
        <v>5</v>
      </c>
      <c r="U64" s="4">
        <f t="shared" si="8"/>
        <v>27</v>
      </c>
      <c r="V64" s="4">
        <f>Counts!AN65</f>
        <v>0</v>
      </c>
      <c r="W64" s="4">
        <f>Counts!AO65</f>
        <v>0</v>
      </c>
      <c r="X64" s="5">
        <f t="shared" si="0"/>
        <v>1.5583150718285854E-3</v>
      </c>
    </row>
    <row r="65" spans="1:24" x14ac:dyDescent="0.25">
      <c r="A65" s="46">
        <v>45517</v>
      </c>
      <c r="B65" s="51">
        <v>289</v>
      </c>
      <c r="C65" s="4">
        <f t="shared" si="4"/>
        <v>3088</v>
      </c>
      <c r="D65" s="4">
        <v>384</v>
      </c>
      <c r="E65" s="4">
        <f t="shared" si="5"/>
        <v>3683</v>
      </c>
      <c r="F65" s="4">
        <f>Counts!AJ66</f>
        <v>387</v>
      </c>
      <c r="G65" s="4">
        <f>Counts!AK66</f>
        <v>6428</v>
      </c>
      <c r="H65" s="48">
        <f t="shared" si="1"/>
        <v>0.28421537045559137</v>
      </c>
      <c r="I65" s="48"/>
      <c r="J65" s="4">
        <v>41</v>
      </c>
      <c r="K65" s="4">
        <f t="shared" si="6"/>
        <v>43507</v>
      </c>
      <c r="L65" s="4">
        <v>39</v>
      </c>
      <c r="M65" s="4">
        <f t="shared" si="7"/>
        <v>28203</v>
      </c>
      <c r="N65" s="4">
        <f>Counts!AL66</f>
        <v>20</v>
      </c>
      <c r="O65" s="4">
        <f>Counts!AM66</f>
        <v>23141</v>
      </c>
      <c r="P65" s="48">
        <f t="shared" si="2"/>
        <v>0.99383237773259936</v>
      </c>
      <c r="R65" s="2">
        <v>7</v>
      </c>
      <c r="S65" s="4">
        <f t="shared" si="3"/>
        <v>39</v>
      </c>
      <c r="T65" s="4">
        <v>6</v>
      </c>
      <c r="U65" s="4">
        <f t="shared" si="8"/>
        <v>33</v>
      </c>
      <c r="V65" s="4">
        <f>Counts!AN66</f>
        <v>0</v>
      </c>
      <c r="W65" s="4">
        <f>Counts!AO66</f>
        <v>0</v>
      </c>
      <c r="X65" s="5">
        <f t="shared" si="0"/>
        <v>1.8991964937910884E-3</v>
      </c>
    </row>
    <row r="66" spans="1:24" x14ac:dyDescent="0.25">
      <c r="A66" s="46">
        <v>45518</v>
      </c>
      <c r="B66" s="51">
        <v>307</v>
      </c>
      <c r="C66" s="4">
        <f t="shared" si="4"/>
        <v>3395</v>
      </c>
      <c r="D66" s="4">
        <v>412</v>
      </c>
      <c r="E66" s="4">
        <f t="shared" si="5"/>
        <v>4095</v>
      </c>
      <c r="F66" s="4">
        <f>Counts!AJ67</f>
        <v>479</v>
      </c>
      <c r="G66" s="4">
        <f>Counts!AK67</f>
        <v>6907</v>
      </c>
      <c r="H66" s="48">
        <f t="shared" si="1"/>
        <v>0.31247123791992637</v>
      </c>
      <c r="I66" s="48"/>
      <c r="J66" s="4">
        <v>35</v>
      </c>
      <c r="K66" s="4">
        <f t="shared" si="6"/>
        <v>43542</v>
      </c>
      <c r="L66" s="4">
        <v>34</v>
      </c>
      <c r="M66" s="4">
        <f t="shared" si="7"/>
        <v>28237</v>
      </c>
      <c r="N66" s="4">
        <f>Counts!AL67</f>
        <v>0</v>
      </c>
      <c r="O66" s="4">
        <f>Counts!AM67</f>
        <v>23141</v>
      </c>
      <c r="P66" s="48">
        <f t="shared" si="2"/>
        <v>0.99463188432281791</v>
      </c>
      <c r="R66" s="2">
        <v>9</v>
      </c>
      <c r="S66" s="4">
        <f t="shared" si="3"/>
        <v>48</v>
      </c>
      <c r="T66" s="4">
        <v>8</v>
      </c>
      <c r="U66" s="4">
        <f t="shared" si="8"/>
        <v>41</v>
      </c>
      <c r="V66" s="4">
        <f>Counts!AN67</f>
        <v>0</v>
      </c>
      <c r="W66" s="4">
        <f>Counts!AO67</f>
        <v>0</v>
      </c>
      <c r="X66" s="5">
        <f t="shared" si="0"/>
        <v>2.3374726077428779E-3</v>
      </c>
    </row>
    <row r="67" spans="1:24" x14ac:dyDescent="0.25">
      <c r="A67" s="46">
        <v>45519</v>
      </c>
      <c r="B67" s="51">
        <v>323</v>
      </c>
      <c r="C67" s="4">
        <f t="shared" si="4"/>
        <v>3718</v>
      </c>
      <c r="D67" s="4">
        <v>440</v>
      </c>
      <c r="E67" s="4">
        <f t="shared" si="5"/>
        <v>4535</v>
      </c>
      <c r="F67" s="4">
        <f>Counts!AJ68</f>
        <v>1191</v>
      </c>
      <c r="G67" s="4">
        <f>Counts!AK68</f>
        <v>8098</v>
      </c>
      <c r="H67" s="48">
        <f t="shared" si="1"/>
        <v>0.3421997238840313</v>
      </c>
      <c r="I67" s="48"/>
      <c r="J67" s="4">
        <v>31</v>
      </c>
      <c r="K67" s="4">
        <f t="shared" si="6"/>
        <v>43573</v>
      </c>
      <c r="L67" s="4">
        <v>29</v>
      </c>
      <c r="M67" s="4">
        <f t="shared" si="7"/>
        <v>28266</v>
      </c>
      <c r="N67" s="4">
        <f>Counts!AL68</f>
        <v>0</v>
      </c>
      <c r="O67" s="4">
        <f>Counts!AM68</f>
        <v>23141</v>
      </c>
      <c r="P67" s="48">
        <f t="shared" si="2"/>
        <v>0.99534001873129729</v>
      </c>
      <c r="R67" s="2">
        <v>11</v>
      </c>
      <c r="S67" s="4">
        <f t="shared" si="3"/>
        <v>59</v>
      </c>
      <c r="T67" s="4">
        <v>10</v>
      </c>
      <c r="U67" s="4">
        <f t="shared" si="8"/>
        <v>51</v>
      </c>
      <c r="V67" s="4">
        <f>Counts!AN68</f>
        <v>0</v>
      </c>
      <c r="W67" s="4">
        <f>Counts!AO68</f>
        <v>0</v>
      </c>
      <c r="X67" s="5">
        <f t="shared" ref="X67:X83" si="9">S67/$S$115</f>
        <v>2.8731434136839542E-3</v>
      </c>
    </row>
    <row r="68" spans="1:24" x14ac:dyDescent="0.25">
      <c r="A68" s="46">
        <v>45520</v>
      </c>
      <c r="B68" s="51">
        <v>337</v>
      </c>
      <c r="C68" s="4">
        <f t="shared" si="4"/>
        <v>4055</v>
      </c>
      <c r="D68" s="4">
        <v>465</v>
      </c>
      <c r="E68" s="4">
        <f t="shared" si="5"/>
        <v>5000</v>
      </c>
      <c r="F68" s="4">
        <f>Counts!AJ69</f>
        <v>796</v>
      </c>
      <c r="G68" s="4">
        <f>Counts!AK69</f>
        <v>8894</v>
      </c>
      <c r="H68" s="48">
        <f t="shared" ref="H68:H115" si="10">C68/$C$115</f>
        <v>0.37321675103543489</v>
      </c>
      <c r="I68" s="48"/>
      <c r="J68" s="4">
        <v>27</v>
      </c>
      <c r="K68" s="4">
        <f t="shared" si="6"/>
        <v>43600</v>
      </c>
      <c r="L68" s="4">
        <v>26</v>
      </c>
      <c r="M68" s="4">
        <f t="shared" si="7"/>
        <v>28292</v>
      </c>
      <c r="N68" s="4">
        <f>Counts!AL69</f>
        <v>-7</v>
      </c>
      <c r="O68" s="4">
        <f>Counts!AM69</f>
        <v>23134</v>
      </c>
      <c r="P68" s="48">
        <f t="shared" ref="P68:P115" si="11">K68/$K$115</f>
        <v>0.9959567809580373</v>
      </c>
      <c r="R68" s="2">
        <v>13</v>
      </c>
      <c r="S68" s="4">
        <f t="shared" ref="S68:S84" si="12">R68+S67</f>
        <v>72</v>
      </c>
      <c r="T68" s="4">
        <v>12</v>
      </c>
      <c r="U68" s="4">
        <f t="shared" si="8"/>
        <v>63</v>
      </c>
      <c r="V68" s="4">
        <f>Counts!AN69</f>
        <v>0</v>
      </c>
      <c r="W68" s="4">
        <f>Counts!AO69</f>
        <v>0</v>
      </c>
      <c r="X68" s="5">
        <f t="shared" si="9"/>
        <v>3.5062089116143168E-3</v>
      </c>
    </row>
    <row r="69" spans="1:24" x14ac:dyDescent="0.25">
      <c r="A69" s="46">
        <v>45521</v>
      </c>
      <c r="B69" s="51">
        <v>349</v>
      </c>
      <c r="C69" s="4">
        <f t="shared" ref="C69:C115" si="13">B69+C68</f>
        <v>4404</v>
      </c>
      <c r="D69" s="4">
        <v>487</v>
      </c>
      <c r="E69" s="4">
        <f t="shared" ref="E69:E115" si="14">D69+E68</f>
        <v>5487</v>
      </c>
      <c r="F69" s="4">
        <f>Counts!AJ70</f>
        <v>368</v>
      </c>
      <c r="G69" s="4">
        <f>Counts!AK70</f>
        <v>9262</v>
      </c>
      <c r="H69" s="48">
        <f t="shared" si="10"/>
        <v>0.40533824206166591</v>
      </c>
      <c r="I69" s="48"/>
      <c r="J69" s="4">
        <v>23</v>
      </c>
      <c r="K69" s="4">
        <f t="shared" ref="K69:K115" si="15">J69+K68</f>
        <v>43623</v>
      </c>
      <c r="L69" s="4">
        <v>22</v>
      </c>
      <c r="M69" s="4">
        <f t="shared" ref="M69:M115" si="16">L69+M68</f>
        <v>28314</v>
      </c>
      <c r="N69" s="4">
        <f>Counts!AL70</f>
        <v>13</v>
      </c>
      <c r="O69" s="4">
        <f>Counts!AM70</f>
        <v>23147</v>
      </c>
      <c r="P69" s="48">
        <f t="shared" si="11"/>
        <v>0.99648217100303815</v>
      </c>
      <c r="R69" s="2">
        <v>16</v>
      </c>
      <c r="S69" s="4">
        <f t="shared" si="12"/>
        <v>88</v>
      </c>
      <c r="T69" s="4">
        <v>14</v>
      </c>
      <c r="U69" s="4">
        <f t="shared" si="8"/>
        <v>77</v>
      </c>
      <c r="V69" s="4">
        <f>Counts!AN70</f>
        <v>0</v>
      </c>
      <c r="W69" s="4">
        <f>Counts!AO70</f>
        <v>0</v>
      </c>
      <c r="X69" s="5">
        <f t="shared" si="9"/>
        <v>4.2853664475286093E-3</v>
      </c>
    </row>
    <row r="70" spans="1:24" x14ac:dyDescent="0.25">
      <c r="A70" s="46">
        <v>45522</v>
      </c>
      <c r="B70" s="51">
        <v>358</v>
      </c>
      <c r="C70" s="4">
        <f t="shared" si="13"/>
        <v>4762</v>
      </c>
      <c r="D70" s="4">
        <v>506</v>
      </c>
      <c r="E70" s="4">
        <f t="shared" si="14"/>
        <v>5993</v>
      </c>
      <c r="F70" s="4">
        <f>Counts!AJ71</f>
        <v>299</v>
      </c>
      <c r="G70" s="4">
        <f>Counts!AK71</f>
        <v>9561</v>
      </c>
      <c r="H70" s="48">
        <f t="shared" si="10"/>
        <v>0.4382880809940175</v>
      </c>
      <c r="I70" s="48"/>
      <c r="J70" s="4">
        <v>20</v>
      </c>
      <c r="K70" s="4">
        <f t="shared" si="15"/>
        <v>43643</v>
      </c>
      <c r="L70" s="4">
        <v>19</v>
      </c>
      <c r="M70" s="4">
        <f t="shared" si="16"/>
        <v>28333</v>
      </c>
      <c r="N70" s="4">
        <f>Counts!AL71</f>
        <v>7</v>
      </c>
      <c r="O70" s="4">
        <f>Counts!AM71</f>
        <v>23154</v>
      </c>
      <c r="P70" s="48">
        <f t="shared" si="11"/>
        <v>0.9969390319117345</v>
      </c>
      <c r="R70" s="2">
        <v>19</v>
      </c>
      <c r="S70" s="4">
        <f t="shared" si="12"/>
        <v>107</v>
      </c>
      <c r="T70" s="4">
        <v>18</v>
      </c>
      <c r="U70" s="4">
        <f t="shared" si="8"/>
        <v>95</v>
      </c>
      <c r="V70" s="4">
        <f>Counts!AN71</f>
        <v>0</v>
      </c>
      <c r="W70" s="4">
        <f>Counts!AO71</f>
        <v>0</v>
      </c>
      <c r="X70" s="5">
        <f t="shared" si="9"/>
        <v>5.210616021426832E-3</v>
      </c>
    </row>
    <row r="71" spans="1:24" x14ac:dyDescent="0.25">
      <c r="A71" s="46">
        <v>45523</v>
      </c>
      <c r="B71" s="51">
        <v>364</v>
      </c>
      <c r="C71" s="4">
        <f t="shared" si="13"/>
        <v>5126</v>
      </c>
      <c r="D71" s="4">
        <v>520</v>
      </c>
      <c r="E71" s="4">
        <f t="shared" si="14"/>
        <v>6513</v>
      </c>
      <c r="F71" s="4">
        <f>Counts!AJ72</f>
        <v>860</v>
      </c>
      <c r="G71" s="4">
        <f>Counts!AK72</f>
        <v>10421</v>
      </c>
      <c r="H71" s="48">
        <f t="shared" si="10"/>
        <v>0.47179015186378281</v>
      </c>
      <c r="I71" s="48"/>
      <c r="J71" s="4">
        <v>18</v>
      </c>
      <c r="K71" s="4">
        <f t="shared" si="15"/>
        <v>43661</v>
      </c>
      <c r="L71" s="4">
        <v>17</v>
      </c>
      <c r="M71" s="4">
        <f t="shared" si="16"/>
        <v>28350</v>
      </c>
      <c r="N71" s="4">
        <f>Counts!AL72</f>
        <v>0</v>
      </c>
      <c r="O71" s="4">
        <f>Counts!AM72</f>
        <v>23154</v>
      </c>
      <c r="P71" s="48">
        <f t="shared" si="11"/>
        <v>0.99735020672956121</v>
      </c>
      <c r="R71" s="2">
        <v>23</v>
      </c>
      <c r="S71" s="4">
        <f t="shared" si="12"/>
        <v>130</v>
      </c>
      <c r="T71" s="4">
        <v>22</v>
      </c>
      <c r="U71" s="4">
        <f t="shared" ref="U71:U115" si="17">T71+U70</f>
        <v>117</v>
      </c>
      <c r="V71" s="4">
        <f>Counts!AN72</f>
        <v>0</v>
      </c>
      <c r="W71" s="4">
        <f>Counts!AO72</f>
        <v>0</v>
      </c>
      <c r="X71" s="5">
        <f t="shared" si="9"/>
        <v>6.3306549793036276E-3</v>
      </c>
    </row>
    <row r="72" spans="1:24" x14ac:dyDescent="0.25">
      <c r="A72" s="46">
        <v>45524</v>
      </c>
      <c r="B72" s="51">
        <v>367</v>
      </c>
      <c r="C72" s="4">
        <f t="shared" si="13"/>
        <v>5493</v>
      </c>
      <c r="D72" s="4">
        <v>529</v>
      </c>
      <c r="E72" s="4">
        <f t="shared" si="14"/>
        <v>7042</v>
      </c>
      <c r="F72" s="4">
        <f>Counts!AJ73</f>
        <v>350</v>
      </c>
      <c r="G72" s="4">
        <f>Counts!AK73</f>
        <v>10771</v>
      </c>
      <c r="H72" s="48">
        <f t="shared" si="10"/>
        <v>0.50556833870225493</v>
      </c>
      <c r="I72" s="48"/>
      <c r="J72" s="4">
        <v>15</v>
      </c>
      <c r="K72" s="4">
        <f t="shared" si="15"/>
        <v>43676</v>
      </c>
      <c r="L72" s="4">
        <v>15</v>
      </c>
      <c r="M72" s="4">
        <f t="shared" si="16"/>
        <v>28365</v>
      </c>
      <c r="N72" s="4">
        <f>Counts!AL73</f>
        <v>7</v>
      </c>
      <c r="O72" s="4">
        <f>Counts!AM73</f>
        <v>23161</v>
      </c>
      <c r="P72" s="48">
        <f t="shared" si="11"/>
        <v>0.99769285241108341</v>
      </c>
      <c r="R72" s="2">
        <v>28</v>
      </c>
      <c r="S72" s="4">
        <f t="shared" si="12"/>
        <v>158</v>
      </c>
      <c r="T72" s="4">
        <v>26</v>
      </c>
      <c r="U72" s="4">
        <f t="shared" si="17"/>
        <v>143</v>
      </c>
      <c r="V72" s="4">
        <f>Counts!AN73</f>
        <v>0</v>
      </c>
      <c r="W72" s="4">
        <f>Counts!AO73</f>
        <v>0</v>
      </c>
      <c r="X72" s="5">
        <f t="shared" si="9"/>
        <v>7.6941806671536397E-3</v>
      </c>
    </row>
    <row r="73" spans="1:24" x14ac:dyDescent="0.25">
      <c r="A73" s="46">
        <v>45525</v>
      </c>
      <c r="B73" s="51">
        <v>366</v>
      </c>
      <c r="C73" s="4">
        <f t="shared" si="13"/>
        <v>5859</v>
      </c>
      <c r="D73" s="4">
        <v>533</v>
      </c>
      <c r="E73" s="4">
        <f t="shared" si="14"/>
        <v>7575</v>
      </c>
      <c r="F73" s="4">
        <f>Counts!AJ74</f>
        <v>656</v>
      </c>
      <c r="G73" s="4">
        <f>Counts!AK74</f>
        <v>11427</v>
      </c>
      <c r="H73" s="48">
        <f t="shared" si="10"/>
        <v>0.53925448688449151</v>
      </c>
      <c r="I73" s="48"/>
      <c r="J73" s="4">
        <v>13</v>
      </c>
      <c r="K73" s="4">
        <f t="shared" si="15"/>
        <v>43689</v>
      </c>
      <c r="L73" s="4">
        <v>13</v>
      </c>
      <c r="M73" s="4">
        <f t="shared" si="16"/>
        <v>28378</v>
      </c>
      <c r="N73" s="4">
        <f>Counts!AL74</f>
        <v>7</v>
      </c>
      <c r="O73" s="4">
        <f>Counts!AM74</f>
        <v>23168</v>
      </c>
      <c r="P73" s="48">
        <f t="shared" si="11"/>
        <v>0.99798981200173609</v>
      </c>
      <c r="R73" s="2">
        <v>33</v>
      </c>
      <c r="S73" s="4">
        <f t="shared" si="12"/>
        <v>191</v>
      </c>
      <c r="T73" s="4">
        <v>32</v>
      </c>
      <c r="U73" s="4">
        <f t="shared" si="17"/>
        <v>175</v>
      </c>
      <c r="V73" s="4">
        <f>Counts!AN74</f>
        <v>0</v>
      </c>
      <c r="W73" s="4">
        <f>Counts!AO74</f>
        <v>0</v>
      </c>
      <c r="X73" s="5">
        <f t="shared" si="9"/>
        <v>9.3011930849768686E-3</v>
      </c>
    </row>
    <row r="74" spans="1:24" x14ac:dyDescent="0.25">
      <c r="A74" s="46">
        <v>45526</v>
      </c>
      <c r="B74" s="51">
        <v>362</v>
      </c>
      <c r="C74" s="4">
        <f t="shared" si="13"/>
        <v>6221</v>
      </c>
      <c r="D74" s="4">
        <v>531</v>
      </c>
      <c r="E74" s="4">
        <f t="shared" si="14"/>
        <v>8106</v>
      </c>
      <c r="F74" s="4">
        <f>Counts!AJ75</f>
        <v>386</v>
      </c>
      <c r="G74" s="4">
        <f>Counts!AK75</f>
        <v>11813</v>
      </c>
      <c r="H74" s="48">
        <f t="shared" si="10"/>
        <v>0.57257248044178555</v>
      </c>
      <c r="I74" s="48"/>
      <c r="J74" s="4">
        <v>12</v>
      </c>
      <c r="K74" s="4">
        <f t="shared" si="15"/>
        <v>43701</v>
      </c>
      <c r="L74" s="4">
        <v>11</v>
      </c>
      <c r="M74" s="4">
        <f t="shared" si="16"/>
        <v>28389</v>
      </c>
      <c r="N74" s="4">
        <f>Counts!AL75</f>
        <v>0</v>
      </c>
      <c r="O74" s="4">
        <f>Counts!AM75</f>
        <v>23168</v>
      </c>
      <c r="P74" s="48">
        <f t="shared" si="11"/>
        <v>0.99826392854695389</v>
      </c>
      <c r="R74" s="2">
        <v>40</v>
      </c>
      <c r="S74" s="4">
        <f t="shared" si="12"/>
        <v>231</v>
      </c>
      <c r="T74" s="4">
        <v>40</v>
      </c>
      <c r="U74" s="4">
        <f t="shared" si="17"/>
        <v>215</v>
      </c>
      <c r="V74" s="4">
        <f>Counts!AN75</f>
        <v>0</v>
      </c>
      <c r="W74" s="4">
        <f>Counts!AO75</f>
        <v>0</v>
      </c>
      <c r="X74" s="5">
        <f t="shared" si="9"/>
        <v>1.12490869247626E-2</v>
      </c>
    </row>
    <row r="75" spans="1:24" x14ac:dyDescent="0.25">
      <c r="A75" s="46">
        <v>45527</v>
      </c>
      <c r="B75" s="51">
        <v>356</v>
      </c>
      <c r="C75" s="4">
        <f t="shared" si="13"/>
        <v>6577</v>
      </c>
      <c r="D75" s="4">
        <v>524</v>
      </c>
      <c r="E75" s="4">
        <f t="shared" si="14"/>
        <v>8630</v>
      </c>
      <c r="F75" s="4">
        <f>Counts!AJ76</f>
        <v>150</v>
      </c>
      <c r="G75" s="4">
        <f>Counts!AK76</f>
        <v>11963</v>
      </c>
      <c r="H75" s="48">
        <f t="shared" si="10"/>
        <v>0.60533824206166587</v>
      </c>
      <c r="I75" s="48"/>
      <c r="J75" s="4">
        <v>10</v>
      </c>
      <c r="K75" s="4">
        <f t="shared" si="15"/>
        <v>43711</v>
      </c>
      <c r="L75" s="4">
        <v>9</v>
      </c>
      <c r="M75" s="4">
        <f t="shared" si="16"/>
        <v>28398</v>
      </c>
      <c r="N75" s="4">
        <f>Counts!AL76</f>
        <v>0</v>
      </c>
      <c r="O75" s="4">
        <f>Counts!AM76</f>
        <v>23168</v>
      </c>
      <c r="P75" s="48">
        <f t="shared" si="11"/>
        <v>0.99849235900130207</v>
      </c>
      <c r="R75" s="2">
        <v>49</v>
      </c>
      <c r="S75" s="4">
        <f t="shared" si="12"/>
        <v>280</v>
      </c>
      <c r="T75" s="4">
        <v>48</v>
      </c>
      <c r="U75" s="4">
        <f t="shared" si="17"/>
        <v>263</v>
      </c>
      <c r="V75" s="4">
        <f>Counts!AN76</f>
        <v>0</v>
      </c>
      <c r="W75" s="4">
        <f>Counts!AO76</f>
        <v>0</v>
      </c>
      <c r="X75" s="5">
        <f t="shared" si="9"/>
        <v>1.3635256878500122E-2</v>
      </c>
    </row>
    <row r="76" spans="1:24" x14ac:dyDescent="0.25">
      <c r="A76" s="46">
        <v>45528</v>
      </c>
      <c r="B76" s="51">
        <v>346</v>
      </c>
      <c r="C76" s="4">
        <f t="shared" si="13"/>
        <v>6923</v>
      </c>
      <c r="D76" s="4">
        <v>512</v>
      </c>
      <c r="E76" s="4">
        <f t="shared" si="14"/>
        <v>9142</v>
      </c>
      <c r="F76" s="4">
        <f>Counts!AJ77</f>
        <v>342</v>
      </c>
      <c r="G76" s="4">
        <f>Counts!AK77</f>
        <v>12305</v>
      </c>
      <c r="H76" s="48">
        <f t="shared" si="10"/>
        <v>0.63718361711919003</v>
      </c>
      <c r="I76" s="48"/>
      <c r="J76" s="4">
        <v>9</v>
      </c>
      <c r="K76" s="4">
        <f t="shared" si="15"/>
        <v>43720</v>
      </c>
      <c r="L76" s="4">
        <v>8</v>
      </c>
      <c r="M76" s="4">
        <f t="shared" si="16"/>
        <v>28406</v>
      </c>
      <c r="N76" s="4">
        <f>Counts!AL77</f>
        <v>0</v>
      </c>
      <c r="O76" s="4">
        <f>Counts!AM77</f>
        <v>23168</v>
      </c>
      <c r="P76" s="48">
        <f t="shared" si="11"/>
        <v>0.99869794641021536</v>
      </c>
      <c r="R76" s="2">
        <v>59</v>
      </c>
      <c r="S76" s="4">
        <f t="shared" si="12"/>
        <v>339</v>
      </c>
      <c r="T76" s="4">
        <v>59</v>
      </c>
      <c r="U76" s="4">
        <f t="shared" si="17"/>
        <v>322</v>
      </c>
      <c r="V76" s="4">
        <f>Counts!AN77</f>
        <v>0</v>
      </c>
      <c r="W76" s="4">
        <f>Counts!AO77</f>
        <v>0</v>
      </c>
      <c r="X76" s="5">
        <f t="shared" si="9"/>
        <v>1.6508400292184075E-2</v>
      </c>
    </row>
    <row r="77" spans="1:24" x14ac:dyDescent="0.25">
      <c r="A77" s="46">
        <v>45529</v>
      </c>
      <c r="B77" s="51">
        <v>333</v>
      </c>
      <c r="C77" s="4">
        <f t="shared" si="13"/>
        <v>7256</v>
      </c>
      <c r="D77" s="4">
        <v>495</v>
      </c>
      <c r="E77" s="4">
        <f t="shared" si="14"/>
        <v>9637</v>
      </c>
      <c r="F77" s="4">
        <f>Counts!AJ78</f>
        <v>621</v>
      </c>
      <c r="G77" s="4">
        <f>Counts!AK78</f>
        <v>12926</v>
      </c>
      <c r="H77" s="48">
        <f t="shared" si="10"/>
        <v>0.66783248964565123</v>
      </c>
      <c r="I77" s="48"/>
      <c r="J77" s="4">
        <v>8</v>
      </c>
      <c r="K77" s="4">
        <f t="shared" si="15"/>
        <v>43728</v>
      </c>
      <c r="L77" s="4">
        <v>7</v>
      </c>
      <c r="M77" s="4">
        <f t="shared" si="16"/>
        <v>28413</v>
      </c>
      <c r="N77" s="4">
        <f>Counts!AL78</f>
        <v>13</v>
      </c>
      <c r="O77" s="4">
        <f>Counts!AM78</f>
        <v>23181</v>
      </c>
      <c r="P77" s="48">
        <f t="shared" si="11"/>
        <v>0.9988806907736939</v>
      </c>
      <c r="R77" s="2">
        <v>71</v>
      </c>
      <c r="S77" s="4">
        <f t="shared" si="12"/>
        <v>410</v>
      </c>
      <c r="T77" s="4">
        <v>72</v>
      </c>
      <c r="U77" s="4">
        <f t="shared" si="17"/>
        <v>394</v>
      </c>
      <c r="V77" s="4">
        <f>Counts!AN78</f>
        <v>0</v>
      </c>
      <c r="W77" s="4">
        <f>Counts!AO78</f>
        <v>0</v>
      </c>
      <c r="X77" s="5">
        <f t="shared" si="9"/>
        <v>1.9965911857803751E-2</v>
      </c>
    </row>
    <row r="78" spans="1:24" x14ac:dyDescent="0.25">
      <c r="A78" s="46">
        <v>45530</v>
      </c>
      <c r="B78" s="51">
        <v>319</v>
      </c>
      <c r="C78" s="4">
        <f t="shared" si="13"/>
        <v>7575</v>
      </c>
      <c r="D78" s="4">
        <v>475</v>
      </c>
      <c r="E78" s="4">
        <f t="shared" si="14"/>
        <v>10112</v>
      </c>
      <c r="F78" s="4">
        <f>Counts!AJ79</f>
        <v>330</v>
      </c>
      <c r="G78" s="4">
        <f>Counts!AK79</f>
        <v>13256</v>
      </c>
      <c r="H78" s="48">
        <f t="shared" si="10"/>
        <v>0.69719282098481361</v>
      </c>
      <c r="I78" s="48"/>
      <c r="J78" s="4">
        <v>7</v>
      </c>
      <c r="K78" s="4">
        <f t="shared" si="15"/>
        <v>43735</v>
      </c>
      <c r="L78" s="4">
        <v>6</v>
      </c>
      <c r="M78" s="4">
        <f t="shared" si="16"/>
        <v>28419</v>
      </c>
      <c r="N78" s="4">
        <f>Counts!AL79</f>
        <v>0</v>
      </c>
      <c r="O78" s="4">
        <f>Counts!AM79</f>
        <v>23181</v>
      </c>
      <c r="P78" s="48">
        <f t="shared" si="11"/>
        <v>0.99904059209173768</v>
      </c>
      <c r="R78" s="2">
        <v>86</v>
      </c>
      <c r="S78" s="4">
        <f t="shared" si="12"/>
        <v>496</v>
      </c>
      <c r="T78" s="4">
        <v>87</v>
      </c>
      <c r="U78" s="4">
        <f t="shared" si="17"/>
        <v>481</v>
      </c>
      <c r="V78" s="4">
        <f>Counts!AN79</f>
        <v>0</v>
      </c>
      <c r="W78" s="4">
        <f>Counts!AO79</f>
        <v>0</v>
      </c>
      <c r="X78" s="5">
        <f t="shared" si="9"/>
        <v>2.4153883613343072E-2</v>
      </c>
    </row>
    <row r="79" spans="1:24" x14ac:dyDescent="0.25">
      <c r="A79" s="46">
        <v>45531</v>
      </c>
      <c r="B79" s="51">
        <v>302</v>
      </c>
      <c r="C79" s="4">
        <f t="shared" si="13"/>
        <v>7877</v>
      </c>
      <c r="D79" s="4">
        <v>450</v>
      </c>
      <c r="E79" s="4">
        <f t="shared" si="14"/>
        <v>10562</v>
      </c>
      <c r="F79" s="4">
        <f>Counts!AJ80</f>
        <v>644</v>
      </c>
      <c r="G79" s="4">
        <f>Counts!AK80</f>
        <v>13900</v>
      </c>
      <c r="H79" s="48">
        <f t="shared" si="10"/>
        <v>0.72498849516797059</v>
      </c>
      <c r="I79" s="48"/>
      <c r="J79" s="4">
        <v>6</v>
      </c>
      <c r="K79" s="4">
        <f t="shared" si="15"/>
        <v>43741</v>
      </c>
      <c r="L79" s="4">
        <v>5</v>
      </c>
      <c r="M79" s="4">
        <f t="shared" si="16"/>
        <v>28424</v>
      </c>
      <c r="N79" s="4">
        <f>Counts!AL80</f>
        <v>0</v>
      </c>
      <c r="O79" s="4">
        <f>Counts!AM80</f>
        <v>23181</v>
      </c>
      <c r="P79" s="48">
        <f t="shared" si="11"/>
        <v>0.99917765036434658</v>
      </c>
      <c r="R79" s="2">
        <v>103</v>
      </c>
      <c r="S79" s="4">
        <f t="shared" si="12"/>
        <v>599</v>
      </c>
      <c r="T79" s="4">
        <v>106</v>
      </c>
      <c r="U79" s="4">
        <f t="shared" si="17"/>
        <v>587</v>
      </c>
      <c r="V79" s="4">
        <f>Counts!AN80</f>
        <v>0</v>
      </c>
      <c r="W79" s="4">
        <f>Counts!AO80</f>
        <v>0</v>
      </c>
      <c r="X79" s="5">
        <f t="shared" si="9"/>
        <v>2.916971025079133E-2</v>
      </c>
    </row>
    <row r="80" spans="1:24" x14ac:dyDescent="0.25">
      <c r="A80" s="46">
        <v>45532</v>
      </c>
      <c r="B80" s="51">
        <v>285</v>
      </c>
      <c r="C80" s="4">
        <f t="shared" si="13"/>
        <v>8162</v>
      </c>
      <c r="D80" s="4">
        <v>424</v>
      </c>
      <c r="E80" s="4">
        <f t="shared" si="14"/>
        <v>10986</v>
      </c>
      <c r="F80" s="4">
        <f>Counts!AJ81</f>
        <v>600</v>
      </c>
      <c r="G80" s="4">
        <f>Counts!AK81</f>
        <v>14500</v>
      </c>
      <c r="H80" s="48">
        <f t="shared" si="10"/>
        <v>0.75121951219512195</v>
      </c>
      <c r="I80" s="48"/>
      <c r="J80" s="4">
        <v>5</v>
      </c>
      <c r="K80" s="4">
        <f t="shared" si="15"/>
        <v>43746</v>
      </c>
      <c r="L80" s="4">
        <v>5</v>
      </c>
      <c r="M80" s="4">
        <f t="shared" si="16"/>
        <v>28429</v>
      </c>
      <c r="N80" s="4">
        <f>Counts!AL81</f>
        <v>0</v>
      </c>
      <c r="O80" s="4">
        <f>Counts!AM81</f>
        <v>23181</v>
      </c>
      <c r="P80" s="48">
        <f t="shared" si="11"/>
        <v>0.99929186559152061</v>
      </c>
      <c r="R80" s="2">
        <v>124</v>
      </c>
      <c r="S80" s="4">
        <f t="shared" si="12"/>
        <v>723</v>
      </c>
      <c r="T80" s="4">
        <v>129</v>
      </c>
      <c r="U80" s="4">
        <f t="shared" si="17"/>
        <v>716</v>
      </c>
      <c r="V80" s="4">
        <f>Counts!AN81</f>
        <v>20</v>
      </c>
      <c r="W80" s="4">
        <f>Counts!AO81</f>
        <v>20</v>
      </c>
      <c r="X80" s="5">
        <f t="shared" si="9"/>
        <v>3.5208181154127098E-2</v>
      </c>
    </row>
    <row r="81" spans="1:24" x14ac:dyDescent="0.25">
      <c r="A81" s="46">
        <v>45533</v>
      </c>
      <c r="B81" s="51">
        <v>266</v>
      </c>
      <c r="C81" s="4">
        <f t="shared" si="13"/>
        <v>8428</v>
      </c>
      <c r="D81" s="4">
        <v>396</v>
      </c>
      <c r="E81" s="4">
        <f t="shared" si="14"/>
        <v>11382</v>
      </c>
      <c r="F81" s="4">
        <f>Counts!AJ82</f>
        <v>690</v>
      </c>
      <c r="G81" s="4">
        <f>Counts!AK82</f>
        <v>15190</v>
      </c>
      <c r="H81" s="48">
        <f t="shared" si="10"/>
        <v>0.77570179475379664</v>
      </c>
      <c r="I81" s="48"/>
      <c r="J81" s="4">
        <v>4</v>
      </c>
      <c r="K81" s="4">
        <f t="shared" si="15"/>
        <v>43750</v>
      </c>
      <c r="L81" s="4">
        <v>4</v>
      </c>
      <c r="M81" s="4">
        <f t="shared" si="16"/>
        <v>28433</v>
      </c>
      <c r="N81" s="4">
        <f>Counts!AL82</f>
        <v>0</v>
      </c>
      <c r="O81" s="4">
        <f>Counts!AM82</f>
        <v>23181</v>
      </c>
      <c r="P81" s="48">
        <f t="shared" si="11"/>
        <v>0.99938323777325988</v>
      </c>
      <c r="R81" s="2">
        <v>149</v>
      </c>
      <c r="S81" s="4">
        <f t="shared" si="12"/>
        <v>872</v>
      </c>
      <c r="T81" s="4">
        <v>156</v>
      </c>
      <c r="U81" s="4">
        <f t="shared" si="17"/>
        <v>872</v>
      </c>
      <c r="V81" s="4">
        <f>Counts!AN82</f>
        <v>60</v>
      </c>
      <c r="W81" s="4">
        <f>Counts!AO82</f>
        <v>80</v>
      </c>
      <c r="X81" s="5">
        <f t="shared" si="9"/>
        <v>4.2464085707328951E-2</v>
      </c>
    </row>
    <row r="82" spans="1:24" x14ac:dyDescent="0.25">
      <c r="A82" s="46">
        <v>45534</v>
      </c>
      <c r="B82" s="51">
        <v>248</v>
      </c>
      <c r="C82" s="4">
        <f t="shared" si="13"/>
        <v>8676</v>
      </c>
      <c r="D82" s="4">
        <v>366</v>
      </c>
      <c r="E82" s="4">
        <f t="shared" si="14"/>
        <v>11748</v>
      </c>
      <c r="F82" s="4">
        <f>Counts!AJ83</f>
        <v>386</v>
      </c>
      <c r="G82" s="4">
        <f>Counts!AK83</f>
        <v>15576</v>
      </c>
      <c r="H82" s="48">
        <f t="shared" si="10"/>
        <v>0.79852738150023006</v>
      </c>
      <c r="I82" s="48"/>
      <c r="J82" s="4">
        <v>4</v>
      </c>
      <c r="K82" s="4">
        <f t="shared" si="15"/>
        <v>43754</v>
      </c>
      <c r="L82" s="4">
        <v>3</v>
      </c>
      <c r="M82" s="4">
        <f t="shared" si="16"/>
        <v>28436</v>
      </c>
      <c r="N82" s="4">
        <f>Counts!AL83</f>
        <v>0</v>
      </c>
      <c r="O82" s="4">
        <f>Counts!AM83</f>
        <v>23181</v>
      </c>
      <c r="P82" s="48">
        <f t="shared" si="11"/>
        <v>0.99947460995499915</v>
      </c>
      <c r="R82" s="2">
        <v>177</v>
      </c>
      <c r="S82" s="4">
        <f t="shared" si="12"/>
        <v>1049</v>
      </c>
      <c r="T82" s="4">
        <v>189</v>
      </c>
      <c r="U82" s="4">
        <f t="shared" si="17"/>
        <v>1061</v>
      </c>
      <c r="V82" s="4">
        <f>Counts!AN83</f>
        <v>30</v>
      </c>
      <c r="W82" s="4">
        <f>Counts!AO83</f>
        <v>110</v>
      </c>
      <c r="X82" s="5">
        <f t="shared" si="9"/>
        <v>5.1083515948380814E-2</v>
      </c>
    </row>
    <row r="83" spans="1:24" x14ac:dyDescent="0.25">
      <c r="A83" s="46">
        <v>45535</v>
      </c>
      <c r="B83" s="51">
        <v>229</v>
      </c>
      <c r="C83" s="4">
        <f t="shared" si="13"/>
        <v>8905</v>
      </c>
      <c r="D83" s="4">
        <v>337</v>
      </c>
      <c r="E83" s="4">
        <f t="shared" si="14"/>
        <v>12085</v>
      </c>
      <c r="F83" s="4">
        <f>Counts!AJ84</f>
        <v>318</v>
      </c>
      <c r="G83" s="4">
        <f>Counts!AK84</f>
        <v>15894</v>
      </c>
      <c r="H83" s="48">
        <f t="shared" si="10"/>
        <v>0.81960423377818681</v>
      </c>
      <c r="I83" s="48"/>
      <c r="J83" s="4">
        <v>3</v>
      </c>
      <c r="K83" s="4">
        <f t="shared" si="15"/>
        <v>43757</v>
      </c>
      <c r="L83" s="4">
        <v>3</v>
      </c>
      <c r="M83" s="4">
        <f t="shared" si="16"/>
        <v>28439</v>
      </c>
      <c r="N83" s="4">
        <f>Counts!AL84</f>
        <v>0</v>
      </c>
      <c r="O83" s="4">
        <f>Counts!AM84</f>
        <v>23181</v>
      </c>
      <c r="P83" s="48">
        <f t="shared" si="11"/>
        <v>0.99954313909130366</v>
      </c>
      <c r="R83" s="2">
        <v>211</v>
      </c>
      <c r="S83" s="4">
        <f t="shared" si="12"/>
        <v>1260</v>
      </c>
      <c r="T83" s="4">
        <v>227</v>
      </c>
      <c r="U83" s="4">
        <f t="shared" si="17"/>
        <v>1288</v>
      </c>
      <c r="V83" s="4">
        <f>Counts!AN84</f>
        <v>0</v>
      </c>
      <c r="W83" s="4">
        <f>Counts!AO84</f>
        <v>110</v>
      </c>
      <c r="X83" s="5">
        <f t="shared" si="9"/>
        <v>6.1358655953250546E-2</v>
      </c>
    </row>
    <row r="84" spans="1:24" x14ac:dyDescent="0.25">
      <c r="A84" s="46">
        <v>45536</v>
      </c>
      <c r="B84" s="51">
        <v>210</v>
      </c>
      <c r="C84" s="4">
        <f t="shared" si="13"/>
        <v>9115</v>
      </c>
      <c r="D84" s="4">
        <v>308</v>
      </c>
      <c r="E84" s="4">
        <f t="shared" si="14"/>
        <v>12393</v>
      </c>
      <c r="F84" s="4">
        <f>Counts!AJ85</f>
        <v>185</v>
      </c>
      <c r="G84" s="4">
        <f>Counts!AK85</f>
        <v>16079</v>
      </c>
      <c r="H84" s="48">
        <f t="shared" si="10"/>
        <v>0.83893235158766677</v>
      </c>
      <c r="I84" s="48"/>
      <c r="J84" s="4">
        <v>3</v>
      </c>
      <c r="K84" s="4">
        <f t="shared" si="15"/>
        <v>43760</v>
      </c>
      <c r="L84" s="4">
        <v>3</v>
      </c>
      <c r="M84" s="4">
        <f t="shared" si="16"/>
        <v>28442</v>
      </c>
      <c r="N84" s="4">
        <f>Counts!AL85</f>
        <v>0</v>
      </c>
      <c r="O84" s="4">
        <f>Counts!AM85</f>
        <v>23181</v>
      </c>
      <c r="P84" s="48">
        <f t="shared" si="11"/>
        <v>0.99961166822760805</v>
      </c>
      <c r="R84" s="4">
        <v>251</v>
      </c>
      <c r="S84" s="4">
        <f t="shared" si="12"/>
        <v>1511</v>
      </c>
      <c r="T84" s="4">
        <v>273</v>
      </c>
      <c r="U84" s="4">
        <f t="shared" si="17"/>
        <v>1561</v>
      </c>
      <c r="V84" s="4">
        <f>Counts!AN85</f>
        <v>142</v>
      </c>
      <c r="W84" s="4">
        <f>Counts!AO85</f>
        <v>252</v>
      </c>
      <c r="X84" s="5">
        <f>S84/$S$115</f>
        <v>7.3581689797906011E-2</v>
      </c>
    </row>
    <row r="85" spans="1:24" x14ac:dyDescent="0.25">
      <c r="A85" s="46">
        <v>45537</v>
      </c>
      <c r="B85" s="51">
        <v>192</v>
      </c>
      <c r="C85" s="4">
        <f t="shared" si="13"/>
        <v>9307</v>
      </c>
      <c r="D85" s="4">
        <v>280</v>
      </c>
      <c r="E85" s="4">
        <f t="shared" si="14"/>
        <v>12673</v>
      </c>
      <c r="F85" s="4">
        <f>Counts!AJ86</f>
        <v>362</v>
      </c>
      <c r="G85" s="4">
        <f>Counts!AK86</f>
        <v>16441</v>
      </c>
      <c r="H85" s="48">
        <f t="shared" si="10"/>
        <v>0.85660377358490569</v>
      </c>
      <c r="I85" s="48"/>
      <c r="J85" s="4">
        <v>3</v>
      </c>
      <c r="K85" s="4">
        <f t="shared" si="15"/>
        <v>43763</v>
      </c>
      <c r="L85" s="4">
        <v>2</v>
      </c>
      <c r="M85" s="4">
        <f t="shared" si="16"/>
        <v>28444</v>
      </c>
      <c r="N85" s="4">
        <f>Counts!AL86</f>
        <v>0</v>
      </c>
      <c r="O85" s="4">
        <f>Counts!AM86</f>
        <v>23181</v>
      </c>
      <c r="P85" s="48">
        <f t="shared" si="11"/>
        <v>0.99968019736391256</v>
      </c>
      <c r="R85" s="4">
        <v>296</v>
      </c>
      <c r="S85" s="4">
        <f>R85+S84</f>
        <v>1807</v>
      </c>
      <c r="T85" s="4">
        <v>326</v>
      </c>
      <c r="U85" s="4">
        <f t="shared" si="17"/>
        <v>1887</v>
      </c>
      <c r="V85" s="4">
        <f>Counts!AN86</f>
        <v>596</v>
      </c>
      <c r="W85" s="4">
        <f>Counts!AO86</f>
        <v>848</v>
      </c>
      <c r="X85" s="5">
        <f t="shared" ref="X85:X115" si="18">S85/$S$115</f>
        <v>8.7996104212320431E-2</v>
      </c>
    </row>
    <row r="86" spans="1:24" x14ac:dyDescent="0.25">
      <c r="A86" s="46">
        <v>45538</v>
      </c>
      <c r="B86" s="51">
        <v>174</v>
      </c>
      <c r="C86" s="4">
        <f t="shared" si="13"/>
        <v>9481</v>
      </c>
      <c r="D86" s="4">
        <v>253</v>
      </c>
      <c r="E86" s="4">
        <f t="shared" si="14"/>
        <v>12926</v>
      </c>
      <c r="F86" s="4">
        <f>Counts!AJ87</f>
        <v>296</v>
      </c>
      <c r="G86" s="4">
        <f>Counts!AK87</f>
        <v>16737</v>
      </c>
      <c r="H86" s="48">
        <f t="shared" si="10"/>
        <v>0.87261849976990336</v>
      </c>
      <c r="I86" s="48"/>
      <c r="J86" s="4">
        <v>2</v>
      </c>
      <c r="K86" s="4">
        <f t="shared" si="15"/>
        <v>43765</v>
      </c>
      <c r="L86" s="4">
        <v>2</v>
      </c>
      <c r="M86" s="4">
        <f t="shared" si="16"/>
        <v>28446</v>
      </c>
      <c r="N86" s="4">
        <f>Counts!AL87</f>
        <v>0</v>
      </c>
      <c r="O86" s="4">
        <f>Counts!AM87</f>
        <v>23181</v>
      </c>
      <c r="P86" s="48">
        <f t="shared" si="11"/>
        <v>0.99972588345478219</v>
      </c>
      <c r="R86" s="4">
        <v>347</v>
      </c>
      <c r="S86" s="4">
        <f t="shared" ref="S86:S115" si="19">R86+S85</f>
        <v>2154</v>
      </c>
      <c r="T86" s="4">
        <v>388</v>
      </c>
      <c r="U86" s="4">
        <f t="shared" si="17"/>
        <v>2275</v>
      </c>
      <c r="V86" s="4">
        <f>Counts!AN87</f>
        <v>828</v>
      </c>
      <c r="W86" s="4">
        <f>Counts!AO87</f>
        <v>1676</v>
      </c>
      <c r="X86" s="5">
        <f t="shared" si="18"/>
        <v>0.10489408327246165</v>
      </c>
    </row>
    <row r="87" spans="1:24" x14ac:dyDescent="0.25">
      <c r="A87" s="46">
        <v>45539</v>
      </c>
      <c r="B87" s="51">
        <v>158</v>
      </c>
      <c r="C87" s="4">
        <f t="shared" si="13"/>
        <v>9639</v>
      </c>
      <c r="D87" s="4">
        <v>227</v>
      </c>
      <c r="E87" s="4">
        <f t="shared" si="14"/>
        <v>13153</v>
      </c>
      <c r="F87" s="4">
        <f>Counts!AJ88</f>
        <v>344</v>
      </c>
      <c r="G87" s="4">
        <f>Counts!AK88</f>
        <v>17081</v>
      </c>
      <c r="H87" s="48">
        <f t="shared" si="10"/>
        <v>0.88716060745513114</v>
      </c>
      <c r="I87" s="48"/>
      <c r="J87" s="4">
        <v>2</v>
      </c>
      <c r="K87" s="4">
        <f t="shared" si="15"/>
        <v>43767</v>
      </c>
      <c r="L87" s="4">
        <v>2</v>
      </c>
      <c r="M87" s="4">
        <f t="shared" si="16"/>
        <v>28448</v>
      </c>
      <c r="N87" s="4">
        <f>Counts!AL88</f>
        <v>0</v>
      </c>
      <c r="O87" s="4">
        <f>Counts!AM88</f>
        <v>23181</v>
      </c>
      <c r="P87" s="48">
        <f t="shared" si="11"/>
        <v>0.99977156954565183</v>
      </c>
      <c r="R87" s="4">
        <v>405</v>
      </c>
      <c r="S87" s="4">
        <f t="shared" si="19"/>
        <v>2559</v>
      </c>
      <c r="T87" s="4">
        <v>459</v>
      </c>
      <c r="U87" s="4">
        <f t="shared" si="17"/>
        <v>2734</v>
      </c>
      <c r="V87" s="4">
        <f>Counts!AN88</f>
        <v>1292</v>
      </c>
      <c r="W87" s="4">
        <f>Counts!AO88</f>
        <v>2968</v>
      </c>
      <c r="X87" s="5">
        <f t="shared" si="18"/>
        <v>0.12461650840029219</v>
      </c>
    </row>
    <row r="88" spans="1:24" x14ac:dyDescent="0.25">
      <c r="A88" s="46">
        <v>45540</v>
      </c>
      <c r="B88" s="51">
        <v>142</v>
      </c>
      <c r="C88" s="4">
        <f t="shared" si="13"/>
        <v>9781</v>
      </c>
      <c r="D88" s="4">
        <v>203</v>
      </c>
      <c r="E88" s="4">
        <f t="shared" si="14"/>
        <v>13356</v>
      </c>
      <c r="F88" s="4">
        <f>Counts!AJ89</f>
        <v>213</v>
      </c>
      <c r="G88" s="4">
        <f>Counts!AK89</f>
        <v>17294</v>
      </c>
      <c r="H88" s="48">
        <f t="shared" si="10"/>
        <v>0.90023009664058906</v>
      </c>
      <c r="I88" s="48"/>
      <c r="J88" s="4">
        <v>2</v>
      </c>
      <c r="K88" s="4">
        <f t="shared" si="15"/>
        <v>43769</v>
      </c>
      <c r="L88" s="4">
        <v>1</v>
      </c>
      <c r="M88" s="4">
        <f t="shared" si="16"/>
        <v>28449</v>
      </c>
      <c r="N88" s="4">
        <f>Counts!AL89</f>
        <v>0</v>
      </c>
      <c r="O88" s="4">
        <f>Counts!AM89</f>
        <v>23181</v>
      </c>
      <c r="P88" s="48">
        <f t="shared" si="11"/>
        <v>0.99981725563652146</v>
      </c>
      <c r="R88" s="4">
        <v>469</v>
      </c>
      <c r="S88" s="4">
        <f t="shared" si="19"/>
        <v>3028</v>
      </c>
      <c r="T88" s="4">
        <v>538</v>
      </c>
      <c r="U88" s="4">
        <f t="shared" si="17"/>
        <v>3272</v>
      </c>
      <c r="V88" s="4">
        <f>Counts!AN89</f>
        <v>319</v>
      </c>
      <c r="W88" s="4">
        <f>Counts!AO89</f>
        <v>3287</v>
      </c>
      <c r="X88" s="5">
        <f t="shared" si="18"/>
        <v>0.14745556367177989</v>
      </c>
    </row>
    <row r="89" spans="1:24" x14ac:dyDescent="0.25">
      <c r="A89" s="46">
        <v>45541</v>
      </c>
      <c r="B89" s="51">
        <v>128</v>
      </c>
      <c r="C89" s="4">
        <f t="shared" si="13"/>
        <v>9909</v>
      </c>
      <c r="D89" s="4">
        <v>181</v>
      </c>
      <c r="E89" s="4">
        <f t="shared" si="14"/>
        <v>13537</v>
      </c>
      <c r="F89" s="4">
        <f>Counts!AJ90</f>
        <v>219</v>
      </c>
      <c r="G89" s="4">
        <f>Counts!AK90</f>
        <v>17513</v>
      </c>
      <c r="H89" s="48">
        <f t="shared" si="10"/>
        <v>0.91201104463874827</v>
      </c>
      <c r="I89" s="48"/>
      <c r="J89" s="4">
        <v>1</v>
      </c>
      <c r="K89" s="4">
        <f t="shared" si="15"/>
        <v>43770</v>
      </c>
      <c r="L89" s="4">
        <v>1</v>
      </c>
      <c r="M89" s="4">
        <f t="shared" si="16"/>
        <v>28450</v>
      </c>
      <c r="N89" s="4">
        <f>Counts!AL90</f>
        <v>0</v>
      </c>
      <c r="O89" s="4">
        <f>Counts!AM90</f>
        <v>23181</v>
      </c>
      <c r="P89" s="48">
        <f t="shared" si="11"/>
        <v>0.99984009868195622</v>
      </c>
      <c r="R89" s="4">
        <v>539</v>
      </c>
      <c r="S89" s="4">
        <f t="shared" si="19"/>
        <v>3567</v>
      </c>
      <c r="T89" s="4">
        <v>627</v>
      </c>
      <c r="U89" s="4">
        <f t="shared" si="17"/>
        <v>3899</v>
      </c>
      <c r="V89" s="4">
        <f>Counts!AN90</f>
        <v>903</v>
      </c>
      <c r="W89" s="4">
        <f>Counts!AO90</f>
        <v>4190</v>
      </c>
      <c r="X89" s="5">
        <f t="shared" si="18"/>
        <v>0.17370343316289263</v>
      </c>
    </row>
    <row r="90" spans="1:24" x14ac:dyDescent="0.25">
      <c r="A90" s="46">
        <v>45542</v>
      </c>
      <c r="B90" s="51">
        <v>114</v>
      </c>
      <c r="C90" s="4">
        <f t="shared" si="13"/>
        <v>10023</v>
      </c>
      <c r="D90" s="4">
        <v>161</v>
      </c>
      <c r="E90" s="4">
        <f t="shared" si="14"/>
        <v>13698</v>
      </c>
      <c r="F90" s="4">
        <f>Counts!AJ91</f>
        <v>64</v>
      </c>
      <c r="G90" s="4">
        <f>Counts!AK91</f>
        <v>17577</v>
      </c>
      <c r="H90" s="48">
        <f t="shared" si="10"/>
        <v>0.92250345144960888</v>
      </c>
      <c r="I90" s="48"/>
      <c r="J90" s="4">
        <v>1</v>
      </c>
      <c r="K90" s="4">
        <f t="shared" si="15"/>
        <v>43771</v>
      </c>
      <c r="L90" s="4">
        <v>1</v>
      </c>
      <c r="M90" s="4">
        <f t="shared" si="16"/>
        <v>28451</v>
      </c>
      <c r="N90" s="4">
        <f>Counts!AL91</f>
        <v>0</v>
      </c>
      <c r="O90" s="4">
        <f>Counts!AM91</f>
        <v>23181</v>
      </c>
      <c r="P90" s="48">
        <f t="shared" si="11"/>
        <v>0.9998629417273911</v>
      </c>
      <c r="R90" s="4">
        <v>613</v>
      </c>
      <c r="S90" s="4">
        <f t="shared" si="19"/>
        <v>4180</v>
      </c>
      <c r="T90" s="4">
        <v>722</v>
      </c>
      <c r="U90" s="4">
        <f t="shared" si="17"/>
        <v>4621</v>
      </c>
      <c r="V90" s="4">
        <f>Counts!AN91</f>
        <v>810</v>
      </c>
      <c r="W90" s="4">
        <f>Counts!AO91</f>
        <v>5000</v>
      </c>
      <c r="X90" s="5">
        <f t="shared" si="18"/>
        <v>0.20355490625760897</v>
      </c>
    </row>
    <row r="91" spans="1:24" x14ac:dyDescent="0.25">
      <c r="A91" s="46">
        <v>45543</v>
      </c>
      <c r="B91" s="51">
        <v>102</v>
      </c>
      <c r="C91" s="4">
        <f t="shared" si="13"/>
        <v>10125</v>
      </c>
      <c r="D91" s="4">
        <v>142</v>
      </c>
      <c r="E91" s="4">
        <f t="shared" si="14"/>
        <v>13840</v>
      </c>
      <c r="F91" s="4">
        <f>Counts!AJ92</f>
        <v>242</v>
      </c>
      <c r="G91" s="4">
        <f>Counts!AK92</f>
        <v>17819</v>
      </c>
      <c r="H91" s="48">
        <f t="shared" si="10"/>
        <v>0.93189139438564195</v>
      </c>
      <c r="I91" s="48"/>
      <c r="J91" s="4">
        <v>1</v>
      </c>
      <c r="K91" s="4">
        <f t="shared" si="15"/>
        <v>43772</v>
      </c>
      <c r="L91" s="4">
        <v>1</v>
      </c>
      <c r="M91" s="4">
        <f t="shared" si="16"/>
        <v>28452</v>
      </c>
      <c r="N91" s="4">
        <f>Counts!AL92</f>
        <v>0</v>
      </c>
      <c r="O91" s="4">
        <f>Counts!AM92</f>
        <v>23181</v>
      </c>
      <c r="P91" s="48">
        <f t="shared" si="11"/>
        <v>0.99988578477282586</v>
      </c>
      <c r="R91" s="4">
        <v>689</v>
      </c>
      <c r="S91" s="4">
        <f t="shared" si="19"/>
        <v>4869</v>
      </c>
      <c r="T91" s="4">
        <v>823</v>
      </c>
      <c r="U91" s="4">
        <f t="shared" si="17"/>
        <v>5444</v>
      </c>
      <c r="V91" s="4">
        <f>Counts!AN92</f>
        <v>863</v>
      </c>
      <c r="W91" s="4">
        <f>Counts!AO92</f>
        <v>5863</v>
      </c>
      <c r="X91" s="5">
        <f t="shared" si="18"/>
        <v>0.2371073776479182</v>
      </c>
    </row>
    <row r="92" spans="1:24" x14ac:dyDescent="0.25">
      <c r="A92" s="46">
        <v>45544</v>
      </c>
      <c r="B92" s="51">
        <v>91</v>
      </c>
      <c r="C92" s="4">
        <f t="shared" si="13"/>
        <v>10216</v>
      </c>
      <c r="D92" s="4">
        <v>126</v>
      </c>
      <c r="E92" s="4">
        <f t="shared" si="14"/>
        <v>13966</v>
      </c>
      <c r="F92" s="4">
        <f>Counts!AJ93</f>
        <v>164</v>
      </c>
      <c r="G92" s="4">
        <f>Counts!AK93</f>
        <v>17983</v>
      </c>
      <c r="H92" s="48">
        <f t="shared" si="10"/>
        <v>0.94026691210308333</v>
      </c>
      <c r="I92" s="48"/>
      <c r="J92" s="4">
        <v>1</v>
      </c>
      <c r="K92" s="4">
        <f t="shared" si="15"/>
        <v>43773</v>
      </c>
      <c r="L92" s="4">
        <v>1</v>
      </c>
      <c r="M92" s="4">
        <f t="shared" si="16"/>
        <v>28453</v>
      </c>
      <c r="N92" s="4">
        <f>Counts!AL93</f>
        <v>0</v>
      </c>
      <c r="O92" s="4">
        <f>Counts!AM93</f>
        <v>23181</v>
      </c>
      <c r="P92" s="48">
        <f t="shared" si="11"/>
        <v>0.99990862781826073</v>
      </c>
      <c r="R92" s="4">
        <v>765</v>
      </c>
      <c r="S92" s="4">
        <f t="shared" si="19"/>
        <v>5634</v>
      </c>
      <c r="T92" s="4">
        <v>925</v>
      </c>
      <c r="U92" s="4">
        <f t="shared" si="17"/>
        <v>6369</v>
      </c>
      <c r="V92" s="4">
        <f>Counts!AN93</f>
        <v>1192</v>
      </c>
      <c r="W92" s="4">
        <f>Counts!AO93</f>
        <v>7055</v>
      </c>
      <c r="X92" s="5">
        <f t="shared" si="18"/>
        <v>0.27436084733382032</v>
      </c>
    </row>
    <row r="93" spans="1:24" x14ac:dyDescent="0.25">
      <c r="A93" s="46">
        <v>45545</v>
      </c>
      <c r="B93" s="51">
        <v>81</v>
      </c>
      <c r="C93" s="4">
        <f t="shared" si="13"/>
        <v>10297</v>
      </c>
      <c r="D93" s="4">
        <v>111</v>
      </c>
      <c r="E93" s="4">
        <f t="shared" si="14"/>
        <v>14077</v>
      </c>
      <c r="F93" s="4">
        <f>Counts!AJ94</f>
        <v>85</v>
      </c>
      <c r="G93" s="4">
        <f>Counts!AK94</f>
        <v>18068</v>
      </c>
      <c r="H93" s="48">
        <f t="shared" si="10"/>
        <v>0.94772204325816845</v>
      </c>
      <c r="I93" s="48"/>
      <c r="J93" s="4">
        <v>1</v>
      </c>
      <c r="K93" s="4">
        <f t="shared" si="15"/>
        <v>43774</v>
      </c>
      <c r="L93" s="4">
        <v>1</v>
      </c>
      <c r="M93" s="4">
        <f t="shared" si="16"/>
        <v>28454</v>
      </c>
      <c r="N93" s="4">
        <f>Counts!AL94</f>
        <v>0</v>
      </c>
      <c r="O93" s="4">
        <f>Counts!AM94</f>
        <v>23181</v>
      </c>
      <c r="P93" s="48">
        <f t="shared" si="11"/>
        <v>0.99993147086369549</v>
      </c>
      <c r="R93" s="4">
        <v>837</v>
      </c>
      <c r="S93" s="4">
        <f t="shared" si="19"/>
        <v>6471</v>
      </c>
      <c r="T93" s="4">
        <v>1026</v>
      </c>
      <c r="U93" s="4">
        <f t="shared" si="17"/>
        <v>7395</v>
      </c>
      <c r="V93" s="4">
        <f>Counts!AN94</f>
        <v>1107</v>
      </c>
      <c r="W93" s="4">
        <f>Counts!AO94</f>
        <v>8162</v>
      </c>
      <c r="X93" s="5">
        <f t="shared" si="18"/>
        <v>0.31512052593133671</v>
      </c>
    </row>
    <row r="94" spans="1:24" x14ac:dyDescent="0.25">
      <c r="A94" s="46">
        <v>45546</v>
      </c>
      <c r="B94" s="51">
        <v>72</v>
      </c>
      <c r="C94" s="4">
        <f t="shared" si="13"/>
        <v>10369</v>
      </c>
      <c r="D94" s="4">
        <v>97</v>
      </c>
      <c r="E94" s="4">
        <f t="shared" si="14"/>
        <v>14174</v>
      </c>
      <c r="F94" s="4">
        <f>Counts!AJ95</f>
        <v>46</v>
      </c>
      <c r="G94" s="4">
        <f>Counts!AK95</f>
        <v>18114</v>
      </c>
      <c r="H94" s="48">
        <f t="shared" si="10"/>
        <v>0.95434882650713304</v>
      </c>
      <c r="I94" s="48"/>
      <c r="J94" s="4">
        <v>1</v>
      </c>
      <c r="K94" s="4">
        <f t="shared" si="15"/>
        <v>43775</v>
      </c>
      <c r="L94" s="4">
        <v>1</v>
      </c>
      <c r="M94" s="4">
        <f t="shared" si="16"/>
        <v>28455</v>
      </c>
      <c r="N94" s="4">
        <f>Counts!AL95</f>
        <v>0</v>
      </c>
      <c r="O94" s="4">
        <f>Counts!AM95</f>
        <v>23181</v>
      </c>
      <c r="P94" s="48">
        <f t="shared" si="11"/>
        <v>0.99995431390913037</v>
      </c>
      <c r="R94" s="4">
        <v>903</v>
      </c>
      <c r="S94" s="4">
        <f t="shared" si="19"/>
        <v>7374</v>
      </c>
      <c r="T94" s="4">
        <v>1119</v>
      </c>
      <c r="U94" s="4">
        <f t="shared" si="17"/>
        <v>8514</v>
      </c>
      <c r="V94" s="4">
        <f>Counts!AN95</f>
        <v>910</v>
      </c>
      <c r="W94" s="4">
        <f>Counts!AO95</f>
        <v>9072</v>
      </c>
      <c r="X94" s="5">
        <f t="shared" si="18"/>
        <v>0.35909422936449964</v>
      </c>
    </row>
    <row r="95" spans="1:24" x14ac:dyDescent="0.25">
      <c r="A95" s="46">
        <v>45547</v>
      </c>
      <c r="B95" s="51">
        <v>64</v>
      </c>
      <c r="C95" s="4">
        <f t="shared" si="13"/>
        <v>10433</v>
      </c>
      <c r="D95" s="4">
        <v>85</v>
      </c>
      <c r="E95" s="4">
        <f t="shared" si="14"/>
        <v>14259</v>
      </c>
      <c r="F95" s="4">
        <f>Counts!AJ96</f>
        <v>72</v>
      </c>
      <c r="G95" s="4">
        <f>Counts!AK96</f>
        <v>18186</v>
      </c>
      <c r="H95" s="48">
        <f t="shared" si="10"/>
        <v>0.96023930050621265</v>
      </c>
      <c r="I95" s="48"/>
      <c r="J95" s="4">
        <v>1</v>
      </c>
      <c r="K95" s="4">
        <f t="shared" si="15"/>
        <v>43776</v>
      </c>
      <c r="L95" s="4">
        <v>1</v>
      </c>
      <c r="M95" s="4">
        <f t="shared" si="16"/>
        <v>28456</v>
      </c>
      <c r="N95" s="4">
        <f>Counts!AL96</f>
        <v>0</v>
      </c>
      <c r="O95" s="4">
        <f>Counts!AM96</f>
        <v>23181</v>
      </c>
      <c r="P95" s="48">
        <f t="shared" si="11"/>
        <v>0.99997715695456513</v>
      </c>
      <c r="R95" s="4">
        <v>957</v>
      </c>
      <c r="S95" s="4">
        <f t="shared" si="19"/>
        <v>8331</v>
      </c>
      <c r="T95" s="4">
        <v>1200</v>
      </c>
      <c r="U95" s="4">
        <f t="shared" si="17"/>
        <v>9714</v>
      </c>
      <c r="V95" s="4">
        <f>Counts!AN96</f>
        <v>889</v>
      </c>
      <c r="W95" s="4">
        <f>Counts!AO96</f>
        <v>9961</v>
      </c>
      <c r="X95" s="5">
        <f t="shared" si="18"/>
        <v>0.40569758948137324</v>
      </c>
    </row>
    <row r="96" spans="1:24" x14ac:dyDescent="0.25">
      <c r="A96" s="46">
        <v>45548</v>
      </c>
      <c r="B96" s="51">
        <v>56</v>
      </c>
      <c r="C96" s="4">
        <f t="shared" si="13"/>
        <v>10489</v>
      </c>
      <c r="D96" s="4">
        <v>75</v>
      </c>
      <c r="E96" s="4">
        <f t="shared" si="14"/>
        <v>14334</v>
      </c>
      <c r="F96" s="4">
        <f>Counts!AJ97</f>
        <v>59</v>
      </c>
      <c r="G96" s="4">
        <f>Counts!AK97</f>
        <v>18245</v>
      </c>
      <c r="H96" s="48">
        <f t="shared" si="10"/>
        <v>0.96539346525540726</v>
      </c>
      <c r="I96" s="48"/>
      <c r="J96" s="4">
        <v>1</v>
      </c>
      <c r="K96" s="4">
        <f t="shared" si="15"/>
        <v>43777</v>
      </c>
      <c r="L96" s="4">
        <v>0</v>
      </c>
      <c r="M96" s="4">
        <f t="shared" si="16"/>
        <v>28456</v>
      </c>
      <c r="N96" s="4">
        <f>Counts!AL97</f>
        <v>7</v>
      </c>
      <c r="O96" s="4">
        <f>Counts!AM97</f>
        <v>23188</v>
      </c>
      <c r="P96" s="48">
        <f t="shared" si="11"/>
        <v>1</v>
      </c>
      <c r="R96" s="4">
        <v>998</v>
      </c>
      <c r="S96" s="4">
        <f t="shared" si="19"/>
        <v>9329</v>
      </c>
      <c r="T96" s="4">
        <v>1263</v>
      </c>
      <c r="U96" s="4">
        <f t="shared" si="17"/>
        <v>10977</v>
      </c>
      <c r="V96" s="4">
        <f>Counts!AN97</f>
        <v>803</v>
      </c>
      <c r="W96" s="4">
        <f>Counts!AO97</f>
        <v>10764</v>
      </c>
      <c r="X96" s="5">
        <f t="shared" si="18"/>
        <v>0.45429754078402729</v>
      </c>
    </row>
    <row r="97" spans="1:24" x14ac:dyDescent="0.25">
      <c r="A97" s="46">
        <v>45549</v>
      </c>
      <c r="B97" s="51">
        <v>50</v>
      </c>
      <c r="C97" s="4">
        <f t="shared" si="13"/>
        <v>10539</v>
      </c>
      <c r="D97" s="4">
        <v>65</v>
      </c>
      <c r="E97" s="4">
        <f t="shared" si="14"/>
        <v>14399</v>
      </c>
      <c r="F97" s="4">
        <f>Counts!AJ98</f>
        <v>79</v>
      </c>
      <c r="G97" s="4">
        <f>Counts!AK98</f>
        <v>18324</v>
      </c>
      <c r="H97" s="48">
        <f t="shared" si="10"/>
        <v>0.96999539806718826</v>
      </c>
      <c r="I97" s="48"/>
      <c r="J97" s="4">
        <v>0</v>
      </c>
      <c r="K97" s="4">
        <f t="shared" si="15"/>
        <v>43777</v>
      </c>
      <c r="L97" s="4">
        <v>0</v>
      </c>
      <c r="M97" s="4">
        <f t="shared" si="16"/>
        <v>28456</v>
      </c>
      <c r="N97" s="4">
        <f>Counts!AL98</f>
        <v>0</v>
      </c>
      <c r="O97" s="4">
        <f>Counts!AM98</f>
        <v>23188</v>
      </c>
      <c r="P97" s="48">
        <f t="shared" si="11"/>
        <v>1</v>
      </c>
      <c r="R97" s="4">
        <v>1021</v>
      </c>
      <c r="S97" s="4">
        <f t="shared" si="19"/>
        <v>10350</v>
      </c>
      <c r="T97" s="4">
        <v>1303</v>
      </c>
      <c r="U97" s="4">
        <f t="shared" si="17"/>
        <v>12280</v>
      </c>
      <c r="V97" s="4">
        <f>Counts!AN98</f>
        <v>1336</v>
      </c>
      <c r="W97" s="4">
        <f>Counts!AO98</f>
        <v>12100</v>
      </c>
      <c r="X97" s="5">
        <f t="shared" si="18"/>
        <v>0.50401753104455804</v>
      </c>
    </row>
    <row r="98" spans="1:24" x14ac:dyDescent="0.25">
      <c r="A98" s="46">
        <v>45550</v>
      </c>
      <c r="B98" s="51">
        <v>44</v>
      </c>
      <c r="C98" s="4">
        <f t="shared" si="13"/>
        <v>10583</v>
      </c>
      <c r="D98" s="4">
        <v>57</v>
      </c>
      <c r="E98" s="4">
        <f t="shared" si="14"/>
        <v>14456</v>
      </c>
      <c r="F98" s="4">
        <f>Counts!AJ99</f>
        <v>54</v>
      </c>
      <c r="G98" s="4">
        <f>Counts!AK99</f>
        <v>18378</v>
      </c>
      <c r="H98" s="48">
        <f t="shared" si="10"/>
        <v>0.97404509894155544</v>
      </c>
      <c r="I98" s="48"/>
      <c r="J98" s="4">
        <v>0</v>
      </c>
      <c r="K98" s="4">
        <f t="shared" si="15"/>
        <v>43777</v>
      </c>
      <c r="L98" s="4">
        <v>0</v>
      </c>
      <c r="M98" s="4">
        <f t="shared" si="16"/>
        <v>28456</v>
      </c>
      <c r="N98" s="4">
        <f>Counts!AL99</f>
        <v>0</v>
      </c>
      <c r="O98" s="4">
        <f>Counts!AM99</f>
        <v>23188</v>
      </c>
      <c r="P98" s="48">
        <f t="shared" si="11"/>
        <v>1</v>
      </c>
      <c r="R98" s="4">
        <v>1026</v>
      </c>
      <c r="S98" s="4">
        <f t="shared" si="19"/>
        <v>11376</v>
      </c>
      <c r="T98" s="4">
        <v>1317</v>
      </c>
      <c r="U98" s="4">
        <f t="shared" si="17"/>
        <v>13597</v>
      </c>
      <c r="V98" s="4">
        <f>Counts!AN99</f>
        <v>1142</v>
      </c>
      <c r="W98" s="4">
        <f>Counts!AO99</f>
        <v>13242</v>
      </c>
      <c r="X98" s="5">
        <f t="shared" si="18"/>
        <v>0.55398100803506212</v>
      </c>
    </row>
    <row r="99" spans="1:24" x14ac:dyDescent="0.25">
      <c r="A99" s="46">
        <v>45551</v>
      </c>
      <c r="B99" s="51">
        <v>39</v>
      </c>
      <c r="C99" s="4">
        <f t="shared" si="13"/>
        <v>10622</v>
      </c>
      <c r="D99" s="4">
        <v>50</v>
      </c>
      <c r="E99" s="4">
        <f t="shared" si="14"/>
        <v>14506</v>
      </c>
      <c r="F99" s="4">
        <f>Counts!AJ100</f>
        <v>39</v>
      </c>
      <c r="G99" s="4">
        <f>Counts!AK100</f>
        <v>18417</v>
      </c>
      <c r="H99" s="48">
        <f t="shared" si="10"/>
        <v>0.97763460653474454</v>
      </c>
      <c r="I99" s="48"/>
      <c r="J99" s="4">
        <v>0</v>
      </c>
      <c r="K99" s="4">
        <f t="shared" si="15"/>
        <v>43777</v>
      </c>
      <c r="L99" s="4">
        <v>0</v>
      </c>
      <c r="M99" s="4">
        <f t="shared" si="16"/>
        <v>28456</v>
      </c>
      <c r="N99" s="4">
        <f>Counts!AL100</f>
        <v>0</v>
      </c>
      <c r="O99" s="4">
        <f>Counts!AM100</f>
        <v>23188</v>
      </c>
      <c r="P99" s="48">
        <f t="shared" si="11"/>
        <v>1</v>
      </c>
      <c r="R99" s="4">
        <v>1011</v>
      </c>
      <c r="S99" s="4">
        <f t="shared" si="19"/>
        <v>12387</v>
      </c>
      <c r="T99" s="4">
        <v>1305</v>
      </c>
      <c r="U99" s="4">
        <f t="shared" si="17"/>
        <v>14902</v>
      </c>
      <c r="V99" s="4">
        <f>Counts!AN100</f>
        <v>1293</v>
      </c>
      <c r="W99" s="4">
        <f>Counts!AO100</f>
        <v>14535</v>
      </c>
      <c r="X99" s="5">
        <f t="shared" si="18"/>
        <v>0.60321402483564646</v>
      </c>
    </row>
    <row r="100" spans="1:24" x14ac:dyDescent="0.25">
      <c r="A100" s="46">
        <v>45552</v>
      </c>
      <c r="B100" s="51">
        <v>34</v>
      </c>
      <c r="C100" s="4">
        <f t="shared" si="13"/>
        <v>10656</v>
      </c>
      <c r="D100" s="4">
        <v>44</v>
      </c>
      <c r="E100" s="4">
        <f t="shared" si="14"/>
        <v>14550</v>
      </c>
      <c r="F100" s="4">
        <f>Counts!AJ101</f>
        <v>7</v>
      </c>
      <c r="G100" s="4">
        <f>Counts!AK101</f>
        <v>18424</v>
      </c>
      <c r="H100" s="48">
        <f t="shared" si="10"/>
        <v>0.98076392084675568</v>
      </c>
      <c r="I100" s="48"/>
      <c r="J100" s="4">
        <v>0</v>
      </c>
      <c r="K100" s="4">
        <f t="shared" si="15"/>
        <v>43777</v>
      </c>
      <c r="L100" s="4">
        <v>0</v>
      </c>
      <c r="M100" s="4">
        <f t="shared" si="16"/>
        <v>28456</v>
      </c>
      <c r="N100" s="4">
        <f>Counts!AL101</f>
        <v>0</v>
      </c>
      <c r="O100" s="4">
        <f>Counts!AM101</f>
        <v>23188</v>
      </c>
      <c r="P100" s="48">
        <f t="shared" si="11"/>
        <v>1</v>
      </c>
      <c r="R100" s="4">
        <v>979</v>
      </c>
      <c r="S100" s="4">
        <f t="shared" si="19"/>
        <v>13366</v>
      </c>
      <c r="T100" s="4">
        <v>1266</v>
      </c>
      <c r="U100" s="4">
        <f t="shared" si="17"/>
        <v>16168</v>
      </c>
      <c r="V100" s="4">
        <f>Counts!AN101</f>
        <v>518</v>
      </c>
      <c r="W100" s="4">
        <f>Counts!AO101</f>
        <v>15053</v>
      </c>
      <c r="X100" s="5">
        <f t="shared" si="18"/>
        <v>0.65088872656440222</v>
      </c>
    </row>
    <row r="101" spans="1:24" x14ac:dyDescent="0.25">
      <c r="A101" s="46">
        <v>45553</v>
      </c>
      <c r="B101" s="51">
        <v>30</v>
      </c>
      <c r="C101" s="4">
        <f t="shared" si="13"/>
        <v>10686</v>
      </c>
      <c r="D101" s="4">
        <v>38</v>
      </c>
      <c r="E101" s="4">
        <f t="shared" si="14"/>
        <v>14588</v>
      </c>
      <c r="F101" s="4">
        <f>Counts!AJ102</f>
        <v>0</v>
      </c>
      <c r="G101" s="4">
        <f>Counts!AK102</f>
        <v>18424</v>
      </c>
      <c r="H101" s="48">
        <f t="shared" si="10"/>
        <v>0.98352508053382426</v>
      </c>
      <c r="I101" s="48"/>
      <c r="J101" s="4">
        <v>0</v>
      </c>
      <c r="K101" s="4">
        <f t="shared" si="15"/>
        <v>43777</v>
      </c>
      <c r="L101" s="4">
        <v>0</v>
      </c>
      <c r="M101" s="4">
        <f t="shared" si="16"/>
        <v>28456</v>
      </c>
      <c r="N101" s="4">
        <f>Counts!AL102</f>
        <v>0</v>
      </c>
      <c r="O101" s="4">
        <f>Counts!AM102</f>
        <v>23188</v>
      </c>
      <c r="P101" s="48">
        <f t="shared" si="11"/>
        <v>1</v>
      </c>
      <c r="R101" s="4">
        <v>930</v>
      </c>
      <c r="S101" s="4">
        <f t="shared" si="19"/>
        <v>14296</v>
      </c>
      <c r="T101" s="4">
        <v>1205</v>
      </c>
      <c r="U101" s="4">
        <f t="shared" si="17"/>
        <v>17373</v>
      </c>
      <c r="V101" s="4">
        <f>Counts!AN102</f>
        <v>0</v>
      </c>
      <c r="W101" s="4">
        <f>Counts!AO102</f>
        <v>15053</v>
      </c>
      <c r="X101" s="5">
        <f t="shared" si="18"/>
        <v>0.69617725833942046</v>
      </c>
    </row>
    <row r="102" spans="1:24" x14ac:dyDescent="0.25">
      <c r="A102" s="46">
        <v>45554</v>
      </c>
      <c r="B102" s="51">
        <v>26</v>
      </c>
      <c r="C102" s="4">
        <f t="shared" si="13"/>
        <v>10712</v>
      </c>
      <c r="D102" s="4">
        <v>33</v>
      </c>
      <c r="E102" s="4">
        <f t="shared" si="14"/>
        <v>14621</v>
      </c>
      <c r="F102" s="4">
        <f>Counts!AJ103</f>
        <v>0</v>
      </c>
      <c r="G102" s="4">
        <f>Counts!AK103</f>
        <v>18424</v>
      </c>
      <c r="H102" s="48">
        <f t="shared" si="10"/>
        <v>0.98591808559595029</v>
      </c>
      <c r="I102" s="48"/>
      <c r="J102" s="4">
        <v>0</v>
      </c>
      <c r="K102" s="4">
        <f t="shared" si="15"/>
        <v>43777</v>
      </c>
      <c r="L102" s="4">
        <v>0</v>
      </c>
      <c r="M102" s="4">
        <f t="shared" si="16"/>
        <v>28456</v>
      </c>
      <c r="N102" s="4">
        <f>Counts!AL103</f>
        <v>0</v>
      </c>
      <c r="O102" s="4">
        <f>Counts!AM103</f>
        <v>23188</v>
      </c>
      <c r="P102" s="48">
        <f t="shared" si="11"/>
        <v>1</v>
      </c>
      <c r="R102" s="4">
        <v>870</v>
      </c>
      <c r="S102" s="4">
        <f t="shared" si="19"/>
        <v>15166</v>
      </c>
      <c r="T102" s="4">
        <v>1125</v>
      </c>
      <c r="U102" s="4">
        <f t="shared" si="17"/>
        <v>18498</v>
      </c>
      <c r="V102" s="4">
        <f>Counts!AN103</f>
        <v>0</v>
      </c>
      <c r="W102" s="4">
        <f>Counts!AO103</f>
        <v>15053</v>
      </c>
      <c r="X102" s="5">
        <f t="shared" si="18"/>
        <v>0.7385439493547602</v>
      </c>
    </row>
    <row r="103" spans="1:24" x14ac:dyDescent="0.25">
      <c r="A103" s="46">
        <v>45555</v>
      </c>
      <c r="B103" s="51">
        <v>23</v>
      </c>
      <c r="C103" s="4">
        <f t="shared" si="13"/>
        <v>10735</v>
      </c>
      <c r="D103" s="4">
        <v>29</v>
      </c>
      <c r="E103" s="4">
        <f t="shared" si="14"/>
        <v>14650</v>
      </c>
      <c r="F103" s="4">
        <f>Counts!AJ104</f>
        <v>0</v>
      </c>
      <c r="G103" s="4">
        <f>Counts!AK104</f>
        <v>18424</v>
      </c>
      <c r="H103" s="48">
        <f t="shared" si="10"/>
        <v>0.98803497468936952</v>
      </c>
      <c r="I103" s="48"/>
      <c r="J103" s="4">
        <v>0</v>
      </c>
      <c r="K103" s="4">
        <f t="shared" si="15"/>
        <v>43777</v>
      </c>
      <c r="L103" s="4">
        <v>0</v>
      </c>
      <c r="M103" s="4">
        <f t="shared" si="16"/>
        <v>28456</v>
      </c>
      <c r="N103" s="4">
        <f>Counts!AL104</f>
        <v>0</v>
      </c>
      <c r="O103" s="4">
        <f>Counts!AM104</f>
        <v>23188</v>
      </c>
      <c r="P103" s="48">
        <f t="shared" si="11"/>
        <v>1</v>
      </c>
      <c r="R103" s="4">
        <v>800</v>
      </c>
      <c r="S103" s="4">
        <f t="shared" si="19"/>
        <v>15966</v>
      </c>
      <c r="T103" s="4">
        <v>1032</v>
      </c>
      <c r="U103" s="4">
        <f t="shared" si="17"/>
        <v>19530</v>
      </c>
      <c r="V103" s="4">
        <f>Counts!AN104</f>
        <v>0</v>
      </c>
      <c r="W103" s="4">
        <f>Counts!AO104</f>
        <v>15053</v>
      </c>
      <c r="X103" s="5">
        <f t="shared" si="18"/>
        <v>0.77750182615047481</v>
      </c>
    </row>
    <row r="104" spans="1:24" x14ac:dyDescent="0.25">
      <c r="A104" s="46">
        <v>45556</v>
      </c>
      <c r="B104" s="51">
        <v>20</v>
      </c>
      <c r="C104" s="4">
        <f t="shared" si="13"/>
        <v>10755</v>
      </c>
      <c r="D104" s="4">
        <v>25</v>
      </c>
      <c r="E104" s="4">
        <f t="shared" si="14"/>
        <v>14675</v>
      </c>
      <c r="F104" s="4">
        <f>Counts!AJ105</f>
        <v>0</v>
      </c>
      <c r="G104" s="4">
        <f>Counts!AK105</f>
        <v>18424</v>
      </c>
      <c r="H104" s="48">
        <f t="shared" si="10"/>
        <v>0.98987574781408194</v>
      </c>
      <c r="I104" s="48"/>
      <c r="J104" s="4">
        <v>0</v>
      </c>
      <c r="K104" s="4">
        <f t="shared" si="15"/>
        <v>43777</v>
      </c>
      <c r="L104" s="4">
        <v>0</v>
      </c>
      <c r="M104" s="4">
        <f t="shared" si="16"/>
        <v>28456</v>
      </c>
      <c r="N104" s="4">
        <f>Counts!AL105</f>
        <v>0</v>
      </c>
      <c r="O104" s="4">
        <f>Counts!AM105</f>
        <v>23188</v>
      </c>
      <c r="P104" s="48">
        <f t="shared" si="11"/>
        <v>1</v>
      </c>
      <c r="R104" s="4">
        <v>725</v>
      </c>
      <c r="S104" s="4">
        <f t="shared" si="19"/>
        <v>16691</v>
      </c>
      <c r="T104" s="4">
        <v>932</v>
      </c>
      <c r="U104" s="4">
        <f t="shared" si="17"/>
        <v>20462</v>
      </c>
      <c r="V104" s="4">
        <f>Counts!AN105</f>
        <v>0</v>
      </c>
      <c r="W104" s="4">
        <f>Counts!AO105</f>
        <v>15053</v>
      </c>
      <c r="X104" s="5">
        <f t="shared" si="18"/>
        <v>0.81280740199659118</v>
      </c>
    </row>
    <row r="105" spans="1:24" x14ac:dyDescent="0.25">
      <c r="A105" s="46">
        <v>45557</v>
      </c>
      <c r="B105" s="51">
        <v>18</v>
      </c>
      <c r="C105" s="4">
        <f t="shared" si="13"/>
        <v>10773</v>
      </c>
      <c r="D105" s="4">
        <v>22</v>
      </c>
      <c r="E105" s="4">
        <f t="shared" si="14"/>
        <v>14697</v>
      </c>
      <c r="F105" s="4">
        <f>Counts!AJ106</f>
        <v>0</v>
      </c>
      <c r="G105" s="4">
        <f>Counts!AK106</f>
        <v>18424</v>
      </c>
      <c r="H105" s="48">
        <f t="shared" si="10"/>
        <v>0.99153244362632309</v>
      </c>
      <c r="I105" s="48"/>
      <c r="J105" s="4">
        <v>0</v>
      </c>
      <c r="K105" s="4">
        <f t="shared" si="15"/>
        <v>43777</v>
      </c>
      <c r="L105" s="4">
        <v>0</v>
      </c>
      <c r="M105" s="4">
        <f t="shared" si="16"/>
        <v>28456</v>
      </c>
      <c r="N105" s="4">
        <f>Counts!AL106</f>
        <v>0</v>
      </c>
      <c r="O105" s="4">
        <f>Counts!AM106</f>
        <v>23188</v>
      </c>
      <c r="P105" s="48">
        <f t="shared" si="11"/>
        <v>1</v>
      </c>
      <c r="R105" s="4">
        <v>649</v>
      </c>
      <c r="S105" s="4">
        <f t="shared" si="19"/>
        <v>17340</v>
      </c>
      <c r="T105" s="4">
        <v>829</v>
      </c>
      <c r="U105" s="4">
        <f t="shared" si="17"/>
        <v>21291</v>
      </c>
      <c r="V105" s="4">
        <f>Counts!AN106</f>
        <v>0</v>
      </c>
      <c r="W105" s="4">
        <f>Counts!AO106</f>
        <v>15053</v>
      </c>
      <c r="X105" s="5">
        <f t="shared" si="18"/>
        <v>0.84441197954711467</v>
      </c>
    </row>
    <row r="106" spans="1:24" x14ac:dyDescent="0.25">
      <c r="A106" s="46">
        <v>45558</v>
      </c>
      <c r="B106" s="51">
        <v>16</v>
      </c>
      <c r="C106" s="4">
        <f t="shared" si="13"/>
        <v>10789</v>
      </c>
      <c r="D106" s="4">
        <v>19</v>
      </c>
      <c r="E106" s="4">
        <f t="shared" si="14"/>
        <v>14716</v>
      </c>
      <c r="F106" s="4">
        <f>Counts!AJ107</f>
        <v>0</v>
      </c>
      <c r="G106" s="4">
        <f>Counts!AK107</f>
        <v>18424</v>
      </c>
      <c r="H106" s="48">
        <f t="shared" si="10"/>
        <v>0.99300506212609296</v>
      </c>
      <c r="I106" s="48"/>
      <c r="J106" s="4">
        <v>0</v>
      </c>
      <c r="K106" s="4">
        <f t="shared" si="15"/>
        <v>43777</v>
      </c>
      <c r="L106" s="4">
        <v>0</v>
      </c>
      <c r="M106" s="4">
        <f t="shared" si="16"/>
        <v>28456</v>
      </c>
      <c r="N106" s="4">
        <f>Counts!AL107</f>
        <v>0</v>
      </c>
      <c r="O106" s="4">
        <f>Counts!AM107</f>
        <v>23188</v>
      </c>
      <c r="P106" s="48">
        <f t="shared" si="11"/>
        <v>1</v>
      </c>
      <c r="R106" s="4">
        <v>574</v>
      </c>
      <c r="S106" s="4">
        <f t="shared" si="19"/>
        <v>17914</v>
      </c>
      <c r="T106" s="4">
        <v>728</v>
      </c>
      <c r="U106" s="4">
        <f t="shared" si="17"/>
        <v>22019</v>
      </c>
      <c r="V106" s="4">
        <f>Counts!AN107</f>
        <v>0</v>
      </c>
      <c r="W106" s="4">
        <f>Counts!AO107</f>
        <v>15053</v>
      </c>
      <c r="X106" s="5">
        <f t="shared" si="18"/>
        <v>0.87236425614803992</v>
      </c>
    </row>
    <row r="107" spans="1:24" x14ac:dyDescent="0.25">
      <c r="A107" s="46">
        <v>45559</v>
      </c>
      <c r="B107" s="51">
        <v>14</v>
      </c>
      <c r="C107" s="4">
        <f t="shared" si="13"/>
        <v>10803</v>
      </c>
      <c r="D107" s="4">
        <v>16</v>
      </c>
      <c r="E107" s="4">
        <f t="shared" si="14"/>
        <v>14732</v>
      </c>
      <c r="F107" s="4">
        <f>Counts!AJ108</f>
        <v>0</v>
      </c>
      <c r="G107" s="4">
        <f>Counts!AK108</f>
        <v>18424</v>
      </c>
      <c r="H107" s="48">
        <f t="shared" si="10"/>
        <v>0.99429360331339167</v>
      </c>
      <c r="I107" s="48"/>
      <c r="J107" s="4">
        <v>0</v>
      </c>
      <c r="K107" s="4">
        <f t="shared" si="15"/>
        <v>43777</v>
      </c>
      <c r="L107" s="4">
        <v>0</v>
      </c>
      <c r="M107" s="4">
        <f t="shared" si="16"/>
        <v>28456</v>
      </c>
      <c r="N107" s="4">
        <f>Counts!AL108</f>
        <v>0</v>
      </c>
      <c r="O107" s="4">
        <f>Counts!AM108</f>
        <v>23188</v>
      </c>
      <c r="P107" s="48">
        <f t="shared" si="11"/>
        <v>1</v>
      </c>
      <c r="R107" s="4">
        <v>502</v>
      </c>
      <c r="S107" s="4">
        <f t="shared" si="19"/>
        <v>18416</v>
      </c>
      <c r="T107" s="4">
        <v>633</v>
      </c>
      <c r="U107" s="4">
        <f t="shared" si="17"/>
        <v>22652</v>
      </c>
      <c r="V107" s="4">
        <f>Counts!AN108</f>
        <v>0</v>
      </c>
      <c r="W107" s="4">
        <f>Counts!AO108</f>
        <v>15053</v>
      </c>
      <c r="X107" s="5">
        <f t="shared" si="18"/>
        <v>0.89681032383735082</v>
      </c>
    </row>
    <row r="108" spans="1:24" x14ac:dyDescent="0.25">
      <c r="A108" s="46">
        <v>45560</v>
      </c>
      <c r="B108" s="51">
        <v>12</v>
      </c>
      <c r="C108" s="4">
        <f t="shared" si="13"/>
        <v>10815</v>
      </c>
      <c r="D108" s="4">
        <v>14</v>
      </c>
      <c r="E108" s="4">
        <f t="shared" si="14"/>
        <v>14746</v>
      </c>
      <c r="F108" s="4">
        <f>Counts!AJ109</f>
        <v>0</v>
      </c>
      <c r="G108" s="4">
        <f>Counts!AK109</f>
        <v>18424</v>
      </c>
      <c r="H108" s="48">
        <f t="shared" si="10"/>
        <v>0.9953980671882191</v>
      </c>
      <c r="I108" s="48"/>
      <c r="J108" s="4">
        <v>0</v>
      </c>
      <c r="K108" s="4">
        <f t="shared" si="15"/>
        <v>43777</v>
      </c>
      <c r="L108" s="4">
        <v>0</v>
      </c>
      <c r="M108" s="4">
        <f t="shared" si="16"/>
        <v>28456</v>
      </c>
      <c r="N108" s="4">
        <f>Counts!AL109</f>
        <v>0</v>
      </c>
      <c r="O108" s="4">
        <f>Counts!AM109</f>
        <v>23188</v>
      </c>
      <c r="P108" s="48">
        <f t="shared" si="11"/>
        <v>1</v>
      </c>
      <c r="R108" s="4">
        <v>435</v>
      </c>
      <c r="S108" s="4">
        <f t="shared" si="19"/>
        <v>18851</v>
      </c>
      <c r="T108" s="4">
        <v>544</v>
      </c>
      <c r="U108" s="4">
        <f t="shared" si="17"/>
        <v>23196</v>
      </c>
      <c r="V108" s="4">
        <f>Counts!AN109</f>
        <v>0</v>
      </c>
      <c r="W108" s="4">
        <f>Counts!AO109</f>
        <v>15053</v>
      </c>
      <c r="X108" s="5">
        <f t="shared" si="18"/>
        <v>0.91799366934502069</v>
      </c>
    </row>
    <row r="109" spans="1:24" x14ac:dyDescent="0.25">
      <c r="A109" s="46">
        <v>45561</v>
      </c>
      <c r="B109" s="51">
        <v>10</v>
      </c>
      <c r="C109" s="4">
        <f t="shared" si="13"/>
        <v>10825</v>
      </c>
      <c r="D109" s="4">
        <v>12</v>
      </c>
      <c r="E109" s="4">
        <f t="shared" si="14"/>
        <v>14758</v>
      </c>
      <c r="F109" s="4">
        <f>Counts!AJ110</f>
        <v>0</v>
      </c>
      <c r="G109" s="4">
        <f>Counts!AK110</f>
        <v>18424</v>
      </c>
      <c r="H109" s="48">
        <f t="shared" si="10"/>
        <v>0.99631845375057526</v>
      </c>
      <c r="I109" s="48"/>
      <c r="J109" s="4">
        <v>0</v>
      </c>
      <c r="K109" s="4">
        <f t="shared" si="15"/>
        <v>43777</v>
      </c>
      <c r="L109" s="4">
        <v>0</v>
      </c>
      <c r="M109" s="4">
        <f t="shared" si="16"/>
        <v>28456</v>
      </c>
      <c r="N109" s="4">
        <f>Counts!AL110</f>
        <v>0</v>
      </c>
      <c r="O109" s="4">
        <f>Counts!AM110</f>
        <v>23188</v>
      </c>
      <c r="P109" s="48">
        <f t="shared" si="11"/>
        <v>1</v>
      </c>
      <c r="R109" s="4">
        <v>374</v>
      </c>
      <c r="S109" s="4">
        <f t="shared" si="19"/>
        <v>19225</v>
      </c>
      <c r="T109" s="4">
        <v>464</v>
      </c>
      <c r="U109" s="4">
        <f t="shared" si="17"/>
        <v>23660</v>
      </c>
      <c r="V109" s="4">
        <f>Counts!AN110</f>
        <v>0</v>
      </c>
      <c r="W109" s="4">
        <f>Counts!AO110</f>
        <v>15053</v>
      </c>
      <c r="X109" s="5">
        <f t="shared" si="18"/>
        <v>0.93620647674701729</v>
      </c>
    </row>
    <row r="110" spans="1:24" x14ac:dyDescent="0.25">
      <c r="A110" s="46">
        <v>45562</v>
      </c>
      <c r="B110" s="51">
        <v>9</v>
      </c>
      <c r="C110" s="4">
        <f t="shared" si="13"/>
        <v>10834</v>
      </c>
      <c r="D110" s="4">
        <v>11</v>
      </c>
      <c r="E110" s="4">
        <f t="shared" si="14"/>
        <v>14769</v>
      </c>
      <c r="F110" s="4">
        <f>Counts!AJ111</f>
        <v>0</v>
      </c>
      <c r="G110" s="4">
        <f>Counts!AK111</f>
        <v>18424</v>
      </c>
      <c r="H110" s="48">
        <f t="shared" si="10"/>
        <v>0.99714680165669578</v>
      </c>
      <c r="I110" s="48"/>
      <c r="J110" s="4">
        <v>0</v>
      </c>
      <c r="K110" s="4">
        <f t="shared" si="15"/>
        <v>43777</v>
      </c>
      <c r="L110" s="4">
        <v>0</v>
      </c>
      <c r="M110" s="4">
        <f t="shared" si="16"/>
        <v>28456</v>
      </c>
      <c r="N110" s="4">
        <f>Counts!AL111</f>
        <v>0</v>
      </c>
      <c r="O110" s="4">
        <f>Counts!AM111</f>
        <v>23188</v>
      </c>
      <c r="P110" s="48">
        <f t="shared" si="11"/>
        <v>1</v>
      </c>
      <c r="R110" s="4">
        <v>320</v>
      </c>
      <c r="S110" s="4">
        <f t="shared" si="19"/>
        <v>19545</v>
      </c>
      <c r="T110" s="4">
        <v>392</v>
      </c>
      <c r="U110" s="4">
        <f t="shared" si="17"/>
        <v>24052</v>
      </c>
      <c r="V110" s="4">
        <f>Counts!AN111</f>
        <v>0</v>
      </c>
      <c r="W110" s="4">
        <f>Counts!AO111</f>
        <v>15053</v>
      </c>
      <c r="X110" s="5">
        <f t="shared" si="18"/>
        <v>0.95178962746530316</v>
      </c>
    </row>
    <row r="111" spans="1:24" x14ac:dyDescent="0.25">
      <c r="A111" s="46">
        <v>45563</v>
      </c>
      <c r="B111" s="51">
        <v>8</v>
      </c>
      <c r="C111" s="4">
        <f t="shared" si="13"/>
        <v>10842</v>
      </c>
      <c r="D111" s="4">
        <v>9</v>
      </c>
      <c r="E111" s="4">
        <f t="shared" si="14"/>
        <v>14778</v>
      </c>
      <c r="F111" s="4">
        <f>Counts!AJ112</f>
        <v>0</v>
      </c>
      <c r="G111" s="4">
        <f>Counts!AK112</f>
        <v>18424</v>
      </c>
      <c r="H111" s="48">
        <f t="shared" si="10"/>
        <v>0.99788311090658077</v>
      </c>
      <c r="I111" s="48"/>
      <c r="J111" s="4">
        <v>0</v>
      </c>
      <c r="K111" s="4">
        <f t="shared" si="15"/>
        <v>43777</v>
      </c>
      <c r="L111" s="4">
        <v>0</v>
      </c>
      <c r="M111" s="4">
        <f t="shared" si="16"/>
        <v>28456</v>
      </c>
      <c r="N111" s="4">
        <f>Counts!AL112</f>
        <v>0</v>
      </c>
      <c r="O111" s="4">
        <f>Counts!AM112</f>
        <v>23188</v>
      </c>
      <c r="P111" s="48">
        <f t="shared" si="11"/>
        <v>1</v>
      </c>
      <c r="R111" s="4">
        <v>271</v>
      </c>
      <c r="S111" s="4">
        <f t="shared" si="19"/>
        <v>19816</v>
      </c>
      <c r="T111" s="4">
        <v>330</v>
      </c>
      <c r="U111" s="4">
        <f t="shared" si="17"/>
        <v>24382</v>
      </c>
      <c r="V111" s="4">
        <f>Counts!AN112</f>
        <v>0</v>
      </c>
      <c r="W111" s="4">
        <f>Counts!AO112</f>
        <v>15053</v>
      </c>
      <c r="X111" s="5">
        <f t="shared" si="18"/>
        <v>0.96498660822985149</v>
      </c>
    </row>
    <row r="112" spans="1:24" x14ac:dyDescent="0.25">
      <c r="A112" s="46">
        <v>45564</v>
      </c>
      <c r="B112" s="51">
        <v>7</v>
      </c>
      <c r="C112" s="4">
        <f t="shared" si="13"/>
        <v>10849</v>
      </c>
      <c r="D112" s="4">
        <v>8</v>
      </c>
      <c r="E112" s="4">
        <f t="shared" si="14"/>
        <v>14786</v>
      </c>
      <c r="F112" s="4">
        <f>Counts!AJ113</f>
        <v>0</v>
      </c>
      <c r="G112" s="4">
        <f>Counts!AK113</f>
        <v>18424</v>
      </c>
      <c r="H112" s="48">
        <f t="shared" si="10"/>
        <v>0.99852738150023013</v>
      </c>
      <c r="I112" s="48"/>
      <c r="J112" s="4">
        <v>0</v>
      </c>
      <c r="K112" s="4">
        <f t="shared" si="15"/>
        <v>43777</v>
      </c>
      <c r="L112" s="4">
        <v>0</v>
      </c>
      <c r="M112" s="4">
        <f t="shared" si="16"/>
        <v>28456</v>
      </c>
      <c r="N112" s="4">
        <f>Counts!AL113</f>
        <v>0</v>
      </c>
      <c r="O112" s="4">
        <f>Counts!AM113</f>
        <v>23188</v>
      </c>
      <c r="P112" s="48">
        <f t="shared" si="11"/>
        <v>1</v>
      </c>
      <c r="R112" s="4">
        <v>229</v>
      </c>
      <c r="S112" s="4">
        <f t="shared" si="19"/>
        <v>20045</v>
      </c>
      <c r="T112" s="4">
        <v>276</v>
      </c>
      <c r="U112" s="4">
        <f t="shared" si="17"/>
        <v>24658</v>
      </c>
      <c r="V112" s="4">
        <f>Counts!AN113</f>
        <v>0</v>
      </c>
      <c r="W112" s="4">
        <f>Counts!AO113</f>
        <v>15053</v>
      </c>
      <c r="X112" s="5">
        <f t="shared" si="18"/>
        <v>0.97613830046262484</v>
      </c>
    </row>
    <row r="113" spans="1:24" x14ac:dyDescent="0.25">
      <c r="A113" s="46">
        <v>45565</v>
      </c>
      <c r="B113" s="51">
        <v>6</v>
      </c>
      <c r="C113" s="4">
        <f t="shared" si="13"/>
        <v>10855</v>
      </c>
      <c r="D113" s="4">
        <v>7</v>
      </c>
      <c r="E113" s="4">
        <f t="shared" si="14"/>
        <v>14793</v>
      </c>
      <c r="F113" s="4">
        <f>Counts!AJ114</f>
        <v>0</v>
      </c>
      <c r="G113" s="4">
        <f>Counts!AK114</f>
        <v>18424</v>
      </c>
      <c r="H113" s="48">
        <f t="shared" si="10"/>
        <v>0.99907961343764384</v>
      </c>
      <c r="I113" s="48"/>
      <c r="J113" s="4">
        <v>0</v>
      </c>
      <c r="K113" s="4">
        <f t="shared" si="15"/>
        <v>43777</v>
      </c>
      <c r="L113" s="4">
        <v>0</v>
      </c>
      <c r="M113" s="4">
        <f t="shared" si="16"/>
        <v>28456</v>
      </c>
      <c r="N113" s="4">
        <f>Counts!AL114</f>
        <v>0</v>
      </c>
      <c r="O113" s="4">
        <f>Counts!AM114</f>
        <v>23188</v>
      </c>
      <c r="P113" s="48">
        <f t="shared" si="11"/>
        <v>1</v>
      </c>
      <c r="R113" s="4">
        <v>193</v>
      </c>
      <c r="S113" s="4">
        <f t="shared" si="19"/>
        <v>20238</v>
      </c>
      <c r="T113" s="4">
        <v>230</v>
      </c>
      <c r="U113" s="4">
        <f t="shared" si="17"/>
        <v>24888</v>
      </c>
      <c r="V113" s="4">
        <f>Counts!AN114</f>
        <v>0</v>
      </c>
      <c r="W113" s="4">
        <f>Counts!AO114</f>
        <v>15053</v>
      </c>
      <c r="X113" s="5">
        <f t="shared" si="18"/>
        <v>0.98553688823959096</v>
      </c>
    </row>
    <row r="114" spans="1:24" x14ac:dyDescent="0.25">
      <c r="A114" s="46">
        <v>45566</v>
      </c>
      <c r="B114" s="51">
        <v>5</v>
      </c>
      <c r="C114" s="4">
        <f t="shared" si="13"/>
        <v>10860</v>
      </c>
      <c r="D114" s="4">
        <v>6</v>
      </c>
      <c r="E114" s="4">
        <f t="shared" si="14"/>
        <v>14799</v>
      </c>
      <c r="F114" s="4">
        <f>Counts!AJ115</f>
        <v>0</v>
      </c>
      <c r="G114" s="4">
        <f>Counts!AK115</f>
        <v>18424</v>
      </c>
      <c r="H114" s="48">
        <f t="shared" si="10"/>
        <v>0.99953980671882192</v>
      </c>
      <c r="I114" s="48"/>
      <c r="J114" s="4">
        <v>0</v>
      </c>
      <c r="K114" s="4">
        <f t="shared" si="15"/>
        <v>43777</v>
      </c>
      <c r="L114" s="4">
        <v>0</v>
      </c>
      <c r="M114" s="4">
        <f t="shared" si="16"/>
        <v>28456</v>
      </c>
      <c r="N114" s="4">
        <f>Counts!AL115</f>
        <v>0</v>
      </c>
      <c r="O114" s="4">
        <f>Counts!AM115</f>
        <v>23188</v>
      </c>
      <c r="P114" s="48">
        <f t="shared" si="11"/>
        <v>1</v>
      </c>
      <c r="R114" s="4">
        <v>162</v>
      </c>
      <c r="S114" s="4">
        <f t="shared" si="19"/>
        <v>20400</v>
      </c>
      <c r="T114" s="4">
        <v>191</v>
      </c>
      <c r="U114" s="4">
        <f t="shared" si="17"/>
        <v>25079</v>
      </c>
      <c r="V114" s="4">
        <f>Counts!AN115</f>
        <v>0</v>
      </c>
      <c r="W114" s="4">
        <f>Counts!AO115</f>
        <v>15053</v>
      </c>
      <c r="X114" s="5">
        <f t="shared" si="18"/>
        <v>0.99342585829072316</v>
      </c>
    </row>
    <row r="115" spans="1:24" x14ac:dyDescent="0.25">
      <c r="A115" s="46">
        <v>45567</v>
      </c>
      <c r="B115" s="51">
        <v>5</v>
      </c>
      <c r="C115" s="4">
        <f t="shared" si="13"/>
        <v>10865</v>
      </c>
      <c r="D115" s="4">
        <v>5</v>
      </c>
      <c r="E115" s="4">
        <f t="shared" si="14"/>
        <v>14804</v>
      </c>
      <c r="F115" s="4">
        <f>Counts!AJ116</f>
        <v>0</v>
      </c>
      <c r="G115" s="4">
        <f>Counts!AK116</f>
        <v>18424</v>
      </c>
      <c r="H115" s="48">
        <f t="shared" si="10"/>
        <v>1</v>
      </c>
      <c r="I115" s="48"/>
      <c r="J115" s="4">
        <v>0</v>
      </c>
      <c r="K115" s="4">
        <f t="shared" si="15"/>
        <v>43777</v>
      </c>
      <c r="L115" s="4">
        <v>0</v>
      </c>
      <c r="M115" s="4">
        <f t="shared" si="16"/>
        <v>28456</v>
      </c>
      <c r="N115" s="4">
        <f>Counts!AL116</f>
        <v>0</v>
      </c>
      <c r="O115" s="4">
        <f>Counts!AM116</f>
        <v>23188</v>
      </c>
      <c r="P115" s="48">
        <f t="shared" si="11"/>
        <v>1</v>
      </c>
      <c r="R115" s="4">
        <v>135</v>
      </c>
      <c r="S115" s="4">
        <f t="shared" si="19"/>
        <v>20535</v>
      </c>
      <c r="T115" s="4">
        <v>158</v>
      </c>
      <c r="U115" s="4">
        <f t="shared" si="17"/>
        <v>25237</v>
      </c>
      <c r="V115" s="4">
        <f>Counts!AN116</f>
        <v>0</v>
      </c>
      <c r="W115" s="4">
        <f>Counts!AO116</f>
        <v>15053</v>
      </c>
      <c r="X115" s="5">
        <f t="shared" si="18"/>
        <v>1</v>
      </c>
    </row>
    <row r="116" spans="1:24" x14ac:dyDescent="0.25">
      <c r="A116" s="47"/>
    </row>
    <row r="117" spans="1:24" x14ac:dyDescent="0.25">
      <c r="A117" s="47"/>
    </row>
  </sheetData>
  <pageMargins left="0.7" right="0.7" top="0.75" bottom="0.75" header="0.3" footer="0.3"/>
  <pageSetup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Counts</vt:lpstr>
      <vt:lpstr>Historical</vt:lpstr>
    </vt:vector>
  </TitlesOfParts>
  <Company>Muckleshoot Indian Tribe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Schaffler</dc:creator>
  <cp:lastModifiedBy>Celestine, Nicole L CIV USARMY CENWS (USA)</cp:lastModifiedBy>
  <dcterms:created xsi:type="dcterms:W3CDTF">2017-09-26T15:51:03Z</dcterms:created>
  <dcterms:modified xsi:type="dcterms:W3CDTF">2024-09-20T15:33:25Z</dcterms:modified>
</cp:coreProperties>
</file>